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<sst xmlns="http://schemas.openxmlformats.org/spreadsheetml/2006/main" count="985" uniqueCount="345">
  <si>
    <t>Приложение  № 5</t>
  </si>
  <si>
    <t xml:space="preserve">к решению Думы городского округа </t>
  </si>
  <si>
    <t xml:space="preserve">от 21 декабря 2022 г. № </t>
  </si>
  <si>
    <t xml:space="preserve">«Об утверждении  бюджета городского </t>
  </si>
  <si>
    <t>округа ЗАТО Свободный на 2023 год</t>
  </si>
  <si>
    <t>и плановый период 2024 и 2025 годов»</t>
  </si>
  <si>
    <t xml:space="preserve"> Свод расходов бюджета городского округа ЗАТО Свободный </t>
  </si>
  <si>
    <t>на 2023-2025 годы по разделам, подразделам, целевым статьям</t>
  </si>
  <si>
    <t>видам расходов бюджета</t>
  </si>
  <si>
    <t>тыс. руб.</t>
  </si>
  <si>
    <t>Номер строки</t>
  </si>
  <si>
    <t>Наименование раздела, подраздела, целевой статьи или вида расхода</t>
  </si>
  <si>
    <t xml:space="preserve">Код раздела, подраздела классификации расходов  бюджета  </t>
  </si>
  <si>
    <t xml:space="preserve">Код целевой статьи   классификации расходов  бюджета  </t>
  </si>
  <si>
    <t>Код вида  расходов  классификации расходов бюджета</t>
  </si>
  <si>
    <t>Общегосударственные вопросы</t>
  </si>
  <si>
    <t>01 00</t>
  </si>
  <si>
    <t>00 000 00000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</si>
  <si>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</si>
  <si>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</si>
  <si>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</si>
  <si>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Муниципальная программа "Совершенствование социально-экономической политики и эффективности муниципального управления</t>
  </si>
  <si>
    <t>03 000 00000</t>
  </si>
  <si>
    <t xml:space="preserve">Подпрограмма "Реализация и развитие муниципального управления» </t>
  </si>
  <si>
    <t>03 301 00000</t>
  </si>
  <si>
    <t>Глава муниципального образования</t>
  </si>
  <si>
    <t>03 301 21100</t>
  </si>
  <si>
    <t>Расходы на выплаты персоналу  государственных (муниципальных) органов</t>
  </si>
  <si>
    <t xml:space="preserve">01 02 </t>
  </si>
  <si>
    <t>120</t>
  </si>
  <si>
    <t>Иные закупки товаров, работ и услуг для  обеспечения государственных (муниципальных) нужд</t>
  </si>
  <si>
    <t>240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</si>
  <si>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</si>
  <si>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</si>
  <si>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>01 03</t>
  </si>
  <si>
    <t>03 302 00000</t>
  </si>
  <si>
    <t>Центральный аппарат</t>
  </si>
  <si>
    <t>03 302 21200</t>
  </si>
  <si>
    <t>03 304 00000</t>
  </si>
  <si>
    <t>Депутаты представительного органа муниципального образования</t>
  </si>
  <si>
    <t>03 304 21300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</si>
  <si>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</si>
  <si>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</si>
  <si>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 xml:space="preserve">01 04 </t>
  </si>
  <si>
    <t>Судебная система</t>
  </si>
  <si>
    <t>01 05</t>
  </si>
  <si>
    <t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</si>
  <si>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70 018 51200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</si>
  <si>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</si>
  <si>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</si>
  <si>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03 302 21000</t>
  </si>
  <si>
    <t>03 303 00000</t>
  </si>
  <si>
    <t>Председатель Контрольного органа</t>
  </si>
  <si>
    <t>03 303 21400</t>
  </si>
  <si>
    <t>Резервные фонды</t>
  </si>
  <si>
    <t>01 11</t>
  </si>
  <si>
    <t>Резервные фонды местных администраций</t>
  </si>
  <si>
    <t>70 005 20705</t>
  </si>
  <si>
    <t>Резервные средства</t>
  </si>
  <si>
    <t>870</t>
  </si>
  <si>
    <t>Другие общегосударственные вопросы</t>
  </si>
  <si>
    <t>01 13</t>
  </si>
  <si>
    <t>Муниципальная программа "Совершенствование социально-экономической политики и эффективности муниципального управления"</t>
  </si>
  <si>
    <t xml:space="preserve">01 13 </t>
  </si>
  <si>
    <t>000 </t>
  </si>
  <si>
    <t>Подпрограмма "Управление муниципальной собственностью"</t>
  </si>
  <si>
    <t>03 200 00000</t>
  </si>
  <si>
    <t>Иные закупки товаров, работ и услуг для  обеспечения государственных (муниципальных) нужд (БТИ,охрана)</t>
  </si>
  <si>
    <t>03 200 20110</t>
  </si>
  <si>
    <t>03 300 00000</t>
  </si>
  <si>
    <r>
      <rPr>
        <sz val="10"/>
        <rFont val="Times New Roman"/>
        <family val="1"/>
      </rPr>
      <t xml:space="preserve">Безвозмездные перечисления текущего характера сектора государственного управления ( иные цели) </t>
    </r>
    <r>
      <rPr>
        <b/>
        <sz val="10"/>
        <rFont val="Times New Roman"/>
        <family val="1"/>
      </rPr>
      <t>ДК</t>
    </r>
  </si>
  <si>
    <t>0113</t>
  </si>
  <si>
    <t>03 300 20011</t>
  </si>
  <si>
    <t>610</t>
  </si>
  <si>
    <t>Выполнение других обязательств государства</t>
  </si>
  <si>
    <t>70 006 20180</t>
  </si>
  <si>
    <t>Социальные выплаты гражданам, кроме публичных нормативных выплат</t>
  </si>
  <si>
    <t>320</t>
  </si>
  <si>
    <t>70 003 20130</t>
  </si>
  <si>
    <t>Уплата налогов, сборов и иных платежей</t>
  </si>
  <si>
    <t>850</t>
  </si>
  <si>
    <t>Подпрограмма "Создание условий для обеспечения выполнения функций органами местного самоуправления"</t>
  </si>
  <si>
    <t>03 400 00000</t>
  </si>
  <si>
    <t>Административно-хозяйственная служба</t>
  </si>
  <si>
    <t>03 400 20093</t>
  </si>
  <si>
    <t>Расходы на выплаты персоналу  казенных учреждений</t>
  </si>
  <si>
    <t>110</t>
  </si>
  <si>
    <t>Служба муниципального заказа</t>
  </si>
  <si>
    <t>03 400 20094</t>
  </si>
  <si>
    <t>Субвенции местным бюджетам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</si>
  <si>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70 010 41100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</si>
  <si>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</si>
  <si>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70 011 41200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</si>
  <si>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</si>
  <si>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</si>
  <si>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</si>
  <si>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</si>
  <si>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</si>
  <si>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02 03</t>
  </si>
  <si>
    <t>70 012 51180</t>
  </si>
  <si>
    <t>Национальная безопасность и правоохранительная деятельность</t>
  </si>
  <si>
    <t>03 00</t>
  </si>
  <si>
    <t xml:space="preserve">Муниципальная программа "Безопасный город" </t>
  </si>
  <si>
    <t>03 10</t>
  </si>
  <si>
    <t>11 000 00000</t>
  </si>
  <si>
    <t>Подпрограмма "Развитие гражданской обороны"</t>
  </si>
  <si>
    <t>11 100 00000</t>
  </si>
  <si>
    <t>11 100 20218</t>
  </si>
  <si>
    <t>Подпрограмма "Защита населения от чрезвычайных ситуаций природного и техногенного характера"</t>
  </si>
  <si>
    <t>11 200 00000</t>
  </si>
  <si>
    <t>11 200 20791</t>
  </si>
  <si>
    <t>11 200 20517</t>
  </si>
  <si>
    <t>Подпрограмма "Обеспечение пожарной безопасности"</t>
  </si>
  <si>
    <t>11 300 00000</t>
  </si>
  <si>
    <t>11 300 20505</t>
  </si>
  <si>
    <t>Другие вопросы в области национальной безопасности и правоохранительной деятельности</t>
  </si>
  <si>
    <t>03 14</t>
  </si>
  <si>
    <t>Подпрограмма "Профилактика правонарушений"</t>
  </si>
  <si>
    <t>11 400 00000</t>
  </si>
  <si>
    <t>11 400 20517</t>
  </si>
  <si>
    <t>Подпрограмма "Профилактика безопасности дорожного движения"</t>
  </si>
  <si>
    <t>11 500 00000</t>
  </si>
  <si>
    <t>11 500 20315</t>
  </si>
  <si>
    <t>Подпрограмма "Профилактика терроризма, экстремизма и гармонизации межэтнических отношений"</t>
  </si>
  <si>
    <t>11 600 00000</t>
  </si>
  <si>
    <t>11 600 20517</t>
  </si>
  <si>
    <t>Национальная  экономика</t>
  </si>
  <si>
    <t>04 00</t>
  </si>
  <si>
    <t>Сельское хозяйство и рыболовство</t>
  </si>
  <si>
    <t>04 05</t>
  </si>
  <si>
    <t>Программа "Развитие городского хозяйства"</t>
  </si>
  <si>
    <t>46 000 00000</t>
  </si>
  <si>
    <t>Подпрограмма "Формирование современной городской среды"</t>
  </si>
  <si>
    <t>46 300 00000</t>
  </si>
  <si>
    <t>Иные закупки товаров, работ и услуг для  обеспечения государственных (муниципальных) нужд (предупреждение и ликвидация болезней животных)</t>
  </si>
  <si>
    <t>46 300 42П10</t>
  </si>
  <si>
    <t>Иные закупки товаров, работ и услуг для  обеспечения государственных (муниципальных) нужд (отлов животных)</t>
  </si>
  <si>
    <t>46 300 42П00</t>
  </si>
  <si>
    <t>Водное хозяйство</t>
  </si>
  <si>
    <t>04 06</t>
  </si>
  <si>
    <t>Муниципальная программа "Безопасный город"</t>
  </si>
  <si>
    <t>11 200 20280</t>
  </si>
  <si>
    <t>Муниципальная программа "Развитие городского хозяйства"</t>
  </si>
  <si>
    <t>04 09</t>
  </si>
  <si>
    <t>Подпрограмма "Развитие дорожной деятельности"</t>
  </si>
  <si>
    <t>46 400 00000</t>
  </si>
  <si>
    <t>46 400 20315</t>
  </si>
  <si>
    <t>04 12</t>
  </si>
  <si>
    <t>Подпрограмма "Развитие субъектов малого и среднего предпринимательства"</t>
  </si>
  <si>
    <t>03 100 00000</t>
  </si>
  <si>
    <t>03 100 20501</t>
  </si>
  <si>
    <t>Иные выплаты текущего характера физическим лицам</t>
  </si>
  <si>
    <t>0412</t>
  </si>
  <si>
    <t>350</t>
  </si>
  <si>
    <t>Жилищно-коммунальное хозяйство</t>
  </si>
  <si>
    <t>05 00</t>
  </si>
  <si>
    <t xml:space="preserve">Жилищное хозяйство </t>
  </si>
  <si>
    <t>05 01</t>
  </si>
  <si>
    <t xml:space="preserve">05 01 </t>
  </si>
  <si>
    <t>Подпрограмма "Обеспечение качества условий проживания населения и улучшение жилищных условий"</t>
  </si>
  <si>
    <t>46 100 00000</t>
  </si>
  <si>
    <t>Иные закупки товаров, работ и услуг для  обеспечения государственных (муниципальных) нужд (перечисления на счет Регионального оператора)</t>
  </si>
  <si>
    <t>46 100 20096</t>
  </si>
  <si>
    <t>Иные закупки товаров, работ и услуг для  обеспечения государственных (муниципальных) нужд  (капремонт жилого фонда)</t>
  </si>
  <si>
    <t>46 100 20350</t>
  </si>
  <si>
    <t xml:space="preserve">Коммунальное хозяйство </t>
  </si>
  <si>
    <t>05 02</t>
  </si>
  <si>
    <t>Подпрограмма "Развитие коммунальной инфраструктуры"</t>
  </si>
  <si>
    <t>46 200 00000</t>
  </si>
  <si>
    <t xml:space="preserve">Иные закупки товаров, работ и услуг для  обеспечения государственных (муниципальных) нужд </t>
  </si>
  <si>
    <t>46 200 20351</t>
  </si>
  <si>
    <t>Бюджетные инвестиции (строительство очистных сооружений местный бюджет)</t>
  </si>
  <si>
    <t>46 200 20352</t>
  </si>
  <si>
    <t>410</t>
  </si>
  <si>
    <t>Бюджетные инвестиции (субсидия на реализацию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водоснабжения)</t>
  </si>
  <si>
    <t>0502</t>
  </si>
  <si>
    <t>46 200 42110</t>
  </si>
  <si>
    <t>46 200 S2110</t>
  </si>
  <si>
    <t>Бюджетные инвестиции (строительство очистных сооружений фед бюджет)</t>
  </si>
  <si>
    <t>46 200 50101</t>
  </si>
  <si>
    <t xml:space="preserve">Благоустройство </t>
  </si>
  <si>
    <t>05 03</t>
  </si>
  <si>
    <t>Подпрограмма "Формирование современ- ной городской среды"</t>
  </si>
  <si>
    <t>46 300 20600</t>
  </si>
  <si>
    <t>Другие вопросы в области жилищно-коммунального хозяйства</t>
  </si>
  <si>
    <t>05 05</t>
  </si>
  <si>
    <t xml:space="preserve"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</si>
  <si>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0505</t>
  </si>
  <si>
    <t>70 013 42700</t>
  </si>
  <si>
    <t>Образование</t>
  </si>
  <si>
    <t>07 00</t>
  </si>
  <si>
    <t>Муниципальная программа "Развитие образования в городском округе ЗАТО Свободный"</t>
  </si>
  <si>
    <t>12 000 00000</t>
  </si>
  <si>
    <t>Подпрограмма "Развитие дошкольного образования в городском округе ЗАТО Свободный"</t>
  </si>
  <si>
    <t>07 01</t>
  </si>
  <si>
    <t>12 100 00000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</si>
  <si>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</si>
  <si>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12 100 45100</t>
  </si>
  <si>
    <t>Субсидии бюджетным учреждениям</t>
  </si>
  <si>
    <t>12 100 45110</t>
  </si>
  <si>
    <t>12 100 45120</t>
  </si>
  <si>
    <t>Обеспечение деятельности подведомственных учреждений</t>
  </si>
  <si>
    <t>12 100 20420</t>
  </si>
  <si>
    <t>Присмотр и уход за детьми, детьми-инвалидами, детьми-сиротами и детьми, оставшимися без попечения родителей</t>
  </si>
  <si>
    <t>12 100 20422</t>
  </si>
  <si>
    <t xml:space="preserve">Субсидии бюджетным учреждениям </t>
  </si>
  <si>
    <t>Проведение антитеррористических мероприятий</t>
  </si>
  <si>
    <t>12 100 20430</t>
  </si>
  <si>
    <t>Общее образование</t>
  </si>
  <si>
    <t>07 02</t>
  </si>
  <si>
    <t>Подпрограмма "Развитие общего образования в городском округе ЗАТО Свободный"</t>
  </si>
  <si>
    <t>12 200 00000</t>
  </si>
  <si>
    <t>12 200 20421</t>
  </si>
  <si>
    <t>12 200 20430</t>
  </si>
  <si>
    <t xml:space="preserve">Создание в образовательных организациях условий для получения детьми-инвалидами качественного образования </t>
  </si>
  <si>
    <t>0702</t>
  </si>
  <si>
    <t>12 200 05070</t>
  </si>
  <si>
    <t>12 200 45070</t>
  </si>
  <si>
    <t>12 200 S5070</t>
  </si>
  <si>
    <t>Осуществление мероприятий по организации питания в  муниципальных общеобразовательных учреждениях</t>
  </si>
  <si>
    <t>12 200 S5400</t>
  </si>
  <si>
    <t>12 200 45400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</si>
  <si>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</si>
  <si>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12 200 45300</t>
  </si>
  <si>
    <t>12 200 45310</t>
  </si>
  <si>
    <t>12 200 45320</t>
  </si>
  <si>
    <t>Организация бесплатного питания обучающихся, получающих начальное общее образование в государственных и муниципальных общеобразовательных организациях</t>
  </si>
  <si>
    <t>12 200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</si>
  <si>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организациях</t>
  </si>
  <si>
    <t>12 200 53030</t>
  </si>
  <si>
    <t>Подпрограмма "Развитие дополнительного образования в городском округе ЗАТО Свободный"</t>
  </si>
  <si>
    <t>07 03</t>
  </si>
  <si>
    <t>12 300 00000</t>
  </si>
  <si>
    <t>12 300 20423</t>
  </si>
  <si>
    <t>Молодежная политика и оздоровление детей</t>
  </si>
  <si>
    <t>07 07</t>
  </si>
  <si>
    <t>Муниципальная программа "Развитие культуры, спорта и молодежной политики в городском округе ЗАТО Свободный"</t>
  </si>
  <si>
    <t>14 000 00000</t>
  </si>
  <si>
    <t>Подпрограмма "Реализация молодежной политики в городском округе ЗАТО Свободный"</t>
  </si>
  <si>
    <t>14 300 00000</t>
  </si>
  <si>
    <t>14 300 20431</t>
  </si>
  <si>
    <t>Подпрограмма "Патриотическое воспитание детей и молодежи городского округа ЗАТО Свободный"</t>
  </si>
  <si>
    <t>14 400 00000</t>
  </si>
  <si>
    <t>Субсидии бюджетным учреждениям на иные цели (Организация военно-патриотического воспитания и допризывной подготовки молодых граждан)</t>
  </si>
  <si>
    <t>0707</t>
  </si>
  <si>
    <t>14 400 48700</t>
  </si>
  <si>
    <t>14 400 S8700</t>
  </si>
  <si>
    <t>14 400 20509</t>
  </si>
  <si>
    <t xml:space="preserve">Проведение мероприятий  по организации отдыха детей в каникулярное время </t>
  </si>
  <si>
    <t>Подпрограмма "Отдых и оздоровление детей городского округа ЗАТО Свободный"</t>
  </si>
  <si>
    <t>12 500 00000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</si>
  <si>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</si>
  <si>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12 500 45600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</si>
  <si>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</t>
  </si>
  <si>
    <t>12 500 45500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</si>
  <si>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(субсидии бюджетным учреждениям)</t>
  </si>
  <si>
    <t>12 500 S5600</t>
  </si>
  <si>
    <t>07 09</t>
  </si>
  <si>
    <t>Подпрограмма "Другие вопросы в области образования городского округа ЗАТО Свободный"</t>
  </si>
  <si>
    <t>12 400 00000</t>
  </si>
  <si>
    <t>12  400 20436</t>
  </si>
  <si>
    <t>0709</t>
  </si>
  <si>
    <t>1250045500</t>
  </si>
  <si>
    <t>08 00</t>
  </si>
  <si>
    <t>Подпрограмма "Развитие культуры в городском округе ЗАТО Свободный"</t>
  </si>
  <si>
    <t>08 01</t>
  </si>
  <si>
    <t>14 100 00000</t>
  </si>
  <si>
    <t>14 100 20440</t>
  </si>
  <si>
    <t>14 100 20450</t>
  </si>
  <si>
    <t>Модернизация библиотек в части комплектования книжных фондов на условиях софинансирования из федерального бюджета</t>
  </si>
  <si>
    <t>0801</t>
  </si>
  <si>
    <t>14 100 L5190</t>
  </si>
  <si>
    <t>611</t>
  </si>
  <si>
    <t>Здравоохранение</t>
  </si>
  <si>
    <t>09 00</t>
  </si>
  <si>
    <t>Муниципальная программа "Укрепление общественного здоровья на территории городского округа ЗАТО Свободный»</t>
  </si>
  <si>
    <t>09 07</t>
  </si>
  <si>
    <t>13 000 00000</t>
  </si>
  <si>
    <t>Подпрограмма "Профилактика ВИЧ-инфекции</t>
  </si>
  <si>
    <t>13 100 00000</t>
  </si>
  <si>
    <t>13 100 20508</t>
  </si>
  <si>
    <t>Подпрограмма "Профилактика туберкулеза"</t>
  </si>
  <si>
    <t>13 200 00000</t>
  </si>
  <si>
    <t>13 200 20507</t>
  </si>
  <si>
    <t>Подпрограмма "Профилактика незаконного потребления и оборота наркотических средств и психотропных веществ, наркомании»</t>
  </si>
  <si>
    <t>13 300 00000</t>
  </si>
  <si>
    <t>13 300 20503</t>
  </si>
  <si>
    <t>Подпрограмма "Формирование здорового образа жизни"</t>
  </si>
  <si>
    <t>13 400 00000</t>
  </si>
  <si>
    <t>13 400 20510</t>
  </si>
  <si>
    <t>Подпрограмма "Профилактика алкогольной и табачной зависимости"</t>
  </si>
  <si>
    <t>0907</t>
  </si>
  <si>
    <t>13 500 00000</t>
  </si>
  <si>
    <t>13 500 20504</t>
  </si>
  <si>
    <t>Подпрограмма  "Профилактика иных заболеваний"</t>
  </si>
  <si>
    <t>13 600 00000</t>
  </si>
  <si>
    <t>13 600 20506</t>
  </si>
  <si>
    <t>Социальная политика</t>
  </si>
  <si>
    <t>10 00</t>
  </si>
  <si>
    <t>Пенсионное обеспечение</t>
  </si>
  <si>
    <t xml:space="preserve">10 01 </t>
  </si>
  <si>
    <t>70 007 20190</t>
  </si>
  <si>
    <t>Публичные нормативные выплаты гражданам</t>
  </si>
  <si>
    <t>310</t>
  </si>
  <si>
    <t>Социальное обеспечение населения</t>
  </si>
  <si>
    <t>10 03</t>
  </si>
  <si>
    <t xml:space="preserve">Субвенции местным бюджетам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</t>
  </si>
  <si>
    <t>70 014 52500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</si>
  <si>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</si>
  <si>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70 008 49100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</si>
  <si>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 на оплату жилого помещения и коммунальных услуг</t>
  </si>
  <si>
    <t>70 009 49200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</si>
  <si>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взноса на капитальный ремонт общего имущества в многоквартирном доме</t>
  </si>
  <si>
    <t>70 017 R4620</t>
  </si>
  <si>
    <t>Программа «Обеспечение жильем молодых семей на территории городского округа ЗАТО Свободный на 2023-2030 годы»</t>
  </si>
  <si>
    <t>15 100 L4970</t>
  </si>
  <si>
    <t xml:space="preserve">Осуществление мероприятий по организации питания в  муниципальных общеобразовательных учреждениях </t>
  </si>
  <si>
    <t>10 04</t>
  </si>
  <si>
    <t>Другие вопросы в области социальной политики</t>
  </si>
  <si>
    <t>10 06</t>
  </si>
  <si>
    <t>Муниципальная программа "Поддержка социально ориентированных некоммерческих организаций в городском округе ЗАТО Свободный до 2029 года"</t>
  </si>
  <si>
    <t>15 200 00000</t>
  </si>
  <si>
    <t>Субсидии некоммерческим организациям</t>
  </si>
  <si>
    <t>15 200 20100</t>
  </si>
  <si>
    <t>630</t>
  </si>
  <si>
    <t>70 000 00000</t>
  </si>
  <si>
    <t>00</t>
  </si>
  <si>
    <t>Осуществление государственного полномочия Свердловской области по предоставлению отдельным категориям граждан компенсации расходов  на оплату жилого помещения и коммунальных услуг</t>
  </si>
  <si>
    <t>Физическая культура и спорт</t>
  </si>
  <si>
    <t>11 00</t>
  </si>
  <si>
    <t>Программа "Развитие культуры, спорта и молодежной политики в городском округе ЗАТО Свободный"</t>
  </si>
  <si>
    <t>11 02</t>
  </si>
  <si>
    <t>Подпрограмма "Развитие физической культуры и спорта"</t>
  </si>
  <si>
    <t>14 200 00000</t>
  </si>
  <si>
    <t>14 200 20512</t>
  </si>
  <si>
    <t>Реализация мероприятий по поэтапному внедрению Всероссийского физкультурно-оздоровительного комплекса "Готов к труду и обороне"</t>
  </si>
  <si>
    <t>1102</t>
  </si>
  <si>
    <t>14 2Р5 48Г00</t>
  </si>
  <si>
    <t>14 2Р5 S8Г00</t>
  </si>
  <si>
    <t>Средства массовой информации</t>
  </si>
  <si>
    <t>12 00</t>
  </si>
  <si>
    <t>12 04</t>
  </si>
  <si>
    <t>Подпрограмма "Развитие информационного общества"</t>
  </si>
  <si>
    <t>03 300 20457</t>
  </si>
  <si>
    <t>ВСЕГО  РАСХОДОВ: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</si>
</sst>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#,##0.0"/>
    <numFmt numFmtId="168" formatCode="0.0"/>
  </numFmts>
  <fonts count="14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7">
    <xf numFmtId="164" fontId="0" fillId="0" borderId="0" xfId="0" applyAlignment="1">
      <alignment/>
    </xf>
    <xf numFmtId="165" fontId="2" fillId="0" borderId="0" xfId="0" applyNumberFormat="1" applyFont="1" applyFill="1" applyAlignment="1">
      <alignment/>
    </xf>
    <xf numFmtId="164" fontId="2" fillId="0" borderId="0" xfId="0" applyFont="1" applyAlignment="1">
      <alignment vertical="top"/>
    </xf>
    <xf numFmtId="164" fontId="2" fillId="0" borderId="0" xfId="0" applyFont="1" applyAlignment="1">
      <alignment/>
    </xf>
    <xf numFmtId="164" fontId="3" fillId="0" borderId="0" xfId="0" applyFont="1" applyFill="1" applyAlignment="1">
      <alignment horizontal="center" vertical="top"/>
    </xf>
    <xf numFmtId="164" fontId="2" fillId="0" borderId="0" xfId="0" applyFont="1" applyFill="1" applyAlignment="1">
      <alignment/>
    </xf>
    <xf numFmtId="164" fontId="4" fillId="0" borderId="0" xfId="0" applyFont="1" applyFill="1" applyBorder="1" applyAlignment="1">
      <alignment horizontal="right" vertical="center"/>
    </xf>
    <xf numFmtId="164" fontId="0" fillId="0" borderId="0" xfId="0" applyFill="1" applyAlignment="1">
      <alignment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horizontal="center"/>
    </xf>
    <xf numFmtId="164" fontId="6" fillId="0" borderId="0" xfId="0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justify"/>
    </xf>
    <xf numFmtId="164" fontId="3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center" vertical="top"/>
    </xf>
    <xf numFmtId="164" fontId="2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textRotation="90" wrapText="1"/>
    </xf>
    <xf numFmtId="164" fontId="7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center" textRotation="90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4" fontId="5" fillId="0" borderId="1" xfId="0" applyFont="1" applyFill="1" applyBorder="1" applyAlignment="1">
      <alignment horizontal="justify" vertical="top" wrapText="1"/>
    </xf>
    <xf numFmtId="164" fontId="5" fillId="0" borderId="1" xfId="0" applyFont="1" applyFill="1" applyBorder="1" applyAlignment="1">
      <alignment horizontal="center" wrapText="1"/>
    </xf>
    <xf numFmtId="166" fontId="9" fillId="0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Fill="1" applyBorder="1" applyAlignment="1">
      <alignment/>
    </xf>
    <xf numFmtId="164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Border="1" applyAlignment="1">
      <alignment horizontal="center"/>
    </xf>
    <xf numFmtId="164" fontId="9" fillId="0" borderId="1" xfId="0" applyFont="1" applyFill="1" applyBorder="1" applyAlignment="1">
      <alignment horizontal="left" wrapText="1"/>
    </xf>
    <xf numFmtId="164" fontId="9" fillId="0" borderId="1" xfId="0" applyFont="1" applyFill="1" applyBorder="1" applyAlignment="1">
      <alignment horizontal="justify" vertical="top" wrapText="1"/>
    </xf>
    <xf numFmtId="164" fontId="10" fillId="0" borderId="1" xfId="0" applyFont="1" applyFill="1" applyBorder="1" applyAlignment="1">
      <alignment horizontal="justify" vertical="top" wrapText="1"/>
    </xf>
    <xf numFmtId="164" fontId="2" fillId="0" borderId="1" xfId="0" applyFont="1" applyFill="1" applyBorder="1" applyAlignment="1">
      <alignment horizontal="center" wrapText="1"/>
    </xf>
    <xf numFmtId="166" fontId="10" fillId="0" borderId="1" xfId="0" applyNumberFormat="1" applyFont="1" applyFill="1" applyBorder="1" applyAlignment="1">
      <alignment horizontal="center" wrapText="1"/>
    </xf>
    <xf numFmtId="167" fontId="10" fillId="0" borderId="1" xfId="0" applyNumberFormat="1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right"/>
    </xf>
    <xf numFmtId="164" fontId="9" fillId="0" borderId="1" xfId="0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center"/>
    </xf>
    <xf numFmtId="167" fontId="9" fillId="0" borderId="1" xfId="0" applyNumberFormat="1" applyFont="1" applyFill="1" applyBorder="1" applyAlignment="1">
      <alignment horizontal="right"/>
    </xf>
    <xf numFmtId="164" fontId="10" fillId="0" borderId="1" xfId="0" applyFont="1" applyFill="1" applyBorder="1" applyAlignment="1">
      <alignment horizontal="left" vertical="top" wrapText="1"/>
    </xf>
    <xf numFmtId="164" fontId="10" fillId="0" borderId="1" xfId="0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right" vertical="center"/>
    </xf>
    <xf numFmtId="164" fontId="9" fillId="0" borderId="1" xfId="0" applyFont="1" applyFill="1" applyBorder="1" applyAlignment="1">
      <alignment wrapText="1"/>
    </xf>
    <xf numFmtId="164" fontId="9" fillId="0" borderId="1" xfId="0" applyFont="1" applyFill="1" applyBorder="1" applyAlignment="1">
      <alignment horizontal="center" wrapText="1"/>
    </xf>
    <xf numFmtId="167" fontId="9" fillId="0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9" fillId="0" borderId="1" xfId="0" applyFont="1" applyBorder="1" applyAlignment="1">
      <alignment wrapText="1"/>
    </xf>
    <xf numFmtId="167" fontId="5" fillId="0" borderId="1" xfId="0" applyNumberFormat="1" applyFont="1" applyFill="1" applyBorder="1" applyAlignment="1">
      <alignment wrapText="1"/>
    </xf>
    <xf numFmtId="167" fontId="10" fillId="0" borderId="1" xfId="0" applyNumberFormat="1" applyFont="1" applyFill="1" applyBorder="1" applyAlignment="1">
      <alignment wrapText="1"/>
    </xf>
    <xf numFmtId="164" fontId="11" fillId="0" borderId="1" xfId="0" applyFont="1" applyFill="1" applyBorder="1" applyAlignment="1">
      <alignment horizontal="left" vertical="top" wrapText="1"/>
    </xf>
    <xf numFmtId="167" fontId="2" fillId="0" borderId="1" xfId="0" applyNumberFormat="1" applyFont="1" applyFill="1" applyBorder="1" applyAlignment="1">
      <alignment wrapText="1"/>
    </xf>
    <xf numFmtId="166" fontId="10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justify" vertical="top" wrapText="1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 horizontal="justify" vertical="top" wrapText="1"/>
    </xf>
    <xf numFmtId="164" fontId="5" fillId="0" borderId="1" xfId="0" applyFont="1" applyBorder="1" applyAlignment="1">
      <alignment wrapText="1"/>
    </xf>
    <xf numFmtId="164" fontId="2" fillId="0" borderId="1" xfId="0" applyFont="1" applyBorder="1" applyAlignment="1">
      <alignment horizontal="justify" vertical="top" wrapText="1"/>
    </xf>
    <xf numFmtId="164" fontId="10" fillId="0" borderId="1" xfId="0" applyFont="1" applyBorder="1" applyAlignment="1">
      <alignment wrapText="1"/>
    </xf>
    <xf numFmtId="166" fontId="10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7" fontId="10" fillId="0" borderId="1" xfId="0" applyNumberFormat="1" applyFont="1" applyFill="1" applyBorder="1" applyAlignment="1">
      <alignment wrapText="1"/>
    </xf>
    <xf numFmtId="164" fontId="9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justify" vertical="top" wrapText="1"/>
    </xf>
    <xf numFmtId="164" fontId="2" fillId="0" borderId="1" xfId="0" applyNumberFormat="1" applyFont="1" applyFill="1" applyBorder="1" applyAlignment="1">
      <alignment horizontal="center"/>
    </xf>
    <xf numFmtId="164" fontId="9" fillId="0" borderId="1" xfId="0" applyFont="1" applyFill="1" applyBorder="1" applyAlignment="1">
      <alignment vertical="center" wrapText="1"/>
    </xf>
    <xf numFmtId="166" fontId="9" fillId="0" borderId="1" xfId="0" applyNumberFormat="1" applyFont="1" applyBorder="1" applyAlignment="1">
      <alignment horizontal="center" wrapText="1"/>
    </xf>
    <xf numFmtId="166" fontId="10" fillId="0" borderId="1" xfId="0" applyNumberFormat="1" applyFont="1" applyBorder="1" applyAlignment="1">
      <alignment horizontal="center" wrapText="1"/>
    </xf>
    <xf numFmtId="164" fontId="11" fillId="0" borderId="1" xfId="0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/>
    </xf>
    <xf numFmtId="164" fontId="12" fillId="0" borderId="0" xfId="0" applyFont="1" applyFill="1" applyAlignment="1">
      <alignment/>
    </xf>
    <xf numFmtId="167" fontId="10" fillId="0" borderId="0" xfId="0" applyNumberFormat="1" applyFont="1" applyFill="1" applyBorder="1" applyAlignment="1">
      <alignment/>
    </xf>
    <xf numFmtId="164" fontId="0" fillId="0" borderId="0" xfId="0" applyFill="1" applyAlignment="1">
      <alignment wrapText="1"/>
    </xf>
    <xf numFmtId="164" fontId="0" fillId="0" borderId="0" xfId="0" applyFont="1" applyFill="1" applyAlignment="1">
      <alignment/>
    </xf>
    <xf numFmtId="168" fontId="10" fillId="0" borderId="1" xfId="0" applyNumberFormat="1" applyFont="1" applyFill="1" applyBorder="1" applyAlignment="1">
      <alignment/>
    </xf>
    <xf numFmtId="164" fontId="10" fillId="0" borderId="1" xfId="0" applyFont="1" applyBorder="1" applyAlignment="1">
      <alignment horizontal="left" vertical="center" wrapText="1"/>
    </xf>
    <xf numFmtId="164" fontId="2" fillId="0" borderId="0" xfId="0" applyFont="1" applyFill="1" applyAlignment="1">
      <alignment vertical="top"/>
    </xf>
    <xf numFmtId="164" fontId="13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zoomScale="142" zoomScaleNormal="142" workbookViewId="0" topLeftCell="A253">
      <selection activeCell="A15" sqref="A15:A261"/>
    </sheetView>
  </sheetViews>
  <sheetFormatPr defaultColWidth="9.00390625" defaultRowHeight="12.75"/>
  <cols>
    <col min="1" max="1" width="4.50390625" style="1" customWidth="1"/>
    <col min="2" max="2" width="26.625" style="2" customWidth="1"/>
    <col min="3" max="3" width="7.125" style="3" customWidth="1"/>
    <col min="4" max="4" width="12.625" style="3" customWidth="1"/>
    <col min="5" max="5" width="7.25390625" style="3" customWidth="1"/>
    <col min="6" max="6" width="11.875" style="3" customWidth="1"/>
    <col min="7" max="8" width="9.00390625" style="3" customWidth="1"/>
  </cols>
  <sheetData>
    <row r="1" spans="1:8" s="7" customFormat="1" ht="10.5" customHeight="1">
      <c r="A1" s="1"/>
      <c r="B1" s="4"/>
      <c r="C1" s="5"/>
      <c r="D1" s="5"/>
      <c r="E1" s="6" t="s">
        <v>0</v>
      </c>
      <c r="F1" s="6"/>
      <c r="G1" s="6"/>
      <c r="H1" s="6"/>
    </row>
    <row r="2" spans="1:8" s="7" customFormat="1" ht="13.5" customHeight="1">
      <c r="A2" s="1"/>
      <c r="B2" s="4"/>
      <c r="C2" s="5"/>
      <c r="D2" s="5"/>
      <c r="E2" s="6" t="s">
        <v>1</v>
      </c>
      <c r="F2" s="6"/>
      <c r="G2" s="6"/>
      <c r="H2" s="6"/>
    </row>
    <row r="3" spans="1:8" s="7" customFormat="1" ht="10.5" customHeight="1">
      <c r="A3" s="1"/>
      <c r="B3" s="4"/>
      <c r="C3" s="5"/>
      <c r="D3" s="5"/>
      <c r="E3" s="6" t="s">
        <v>2</v>
      </c>
      <c r="F3" s="6"/>
      <c r="G3" s="6"/>
      <c r="H3" s="6"/>
    </row>
    <row r="4" spans="1:8" s="7" customFormat="1" ht="13.5" customHeight="1">
      <c r="A4" s="1"/>
      <c r="B4" s="4"/>
      <c r="C4" s="5"/>
      <c r="D4" s="5"/>
      <c r="E4" s="6" t="s">
        <v>3</v>
      </c>
      <c r="F4" s="6"/>
      <c r="G4" s="6"/>
      <c r="H4" s="6"/>
    </row>
    <row r="5" spans="1:8" s="7" customFormat="1" ht="13.5" customHeight="1">
      <c r="A5" s="1"/>
      <c r="B5" s="4"/>
      <c r="C5" s="5"/>
      <c r="D5" s="5"/>
      <c r="E5" s="6" t="s">
        <v>4</v>
      </c>
      <c r="F5" s="6"/>
      <c r="G5" s="6"/>
      <c r="H5" s="6"/>
    </row>
    <row r="6" spans="1:8" s="7" customFormat="1" ht="12" customHeight="1">
      <c r="A6" s="1"/>
      <c r="B6" s="4"/>
      <c r="C6" s="5"/>
      <c r="D6" s="5"/>
      <c r="E6" s="6" t="s">
        <v>5</v>
      </c>
      <c r="F6" s="6"/>
      <c r="G6" s="6"/>
      <c r="H6" s="6"/>
    </row>
    <row r="7" spans="1:8" s="7" customFormat="1" ht="8.25" customHeight="1">
      <c r="A7" s="1"/>
      <c r="B7" s="8"/>
      <c r="C7" s="9"/>
      <c r="D7" s="9"/>
      <c r="E7" s="9"/>
      <c r="F7" s="9"/>
      <c r="G7" s="9"/>
      <c r="H7" s="9"/>
    </row>
    <row r="8" spans="1:8" s="7" customFormat="1" ht="13.5" customHeight="1">
      <c r="A8" s="10"/>
      <c r="B8" s="11" t="s">
        <v>6</v>
      </c>
      <c r="C8" s="11"/>
      <c r="D8" s="11"/>
      <c r="E8" s="11"/>
      <c r="F8" s="11"/>
      <c r="G8" s="11"/>
      <c r="H8" s="5"/>
    </row>
    <row r="9" spans="1:8" s="7" customFormat="1" ht="14.25" customHeight="1">
      <c r="A9" s="10"/>
      <c r="B9" s="11" t="s">
        <v>7</v>
      </c>
      <c r="C9" s="11"/>
      <c r="D9" s="11"/>
      <c r="E9" s="11"/>
      <c r="F9" s="11"/>
      <c r="G9" s="11"/>
      <c r="H9" s="5"/>
    </row>
    <row r="10" spans="1:8" s="7" customFormat="1" ht="13.5" customHeight="1">
      <c r="A10" s="12"/>
      <c r="B10" s="11" t="s">
        <v>8</v>
      </c>
      <c r="C10" s="11"/>
      <c r="D10" s="11"/>
      <c r="E10" s="11"/>
      <c r="F10" s="11"/>
      <c r="G10" s="11"/>
      <c r="H10" s="5"/>
    </row>
    <row r="11" spans="1:8" s="7" customFormat="1" ht="16.5">
      <c r="A11" s="12"/>
      <c r="B11" s="4"/>
      <c r="C11" s="13"/>
      <c r="D11" s="13"/>
      <c r="E11" s="13"/>
      <c r="F11" s="5"/>
      <c r="G11" s="5"/>
      <c r="H11" s="5"/>
    </row>
    <row r="12" spans="1:8" s="7" customFormat="1" ht="14.25">
      <c r="A12" s="14"/>
      <c r="B12" s="15"/>
      <c r="C12" s="16"/>
      <c r="D12" s="16"/>
      <c r="E12" s="16"/>
      <c r="F12"/>
      <c r="G12" s="5"/>
      <c r="H12" s="5" t="s">
        <v>9</v>
      </c>
    </row>
    <row r="13" spans="1:8" s="7" customFormat="1" ht="139.5" customHeight="1">
      <c r="A13" s="17" t="s">
        <v>10</v>
      </c>
      <c r="B13" s="18" t="s">
        <v>11</v>
      </c>
      <c r="C13" s="19" t="s">
        <v>12</v>
      </c>
      <c r="D13" s="19" t="s">
        <v>13</v>
      </c>
      <c r="E13" s="19" t="s">
        <v>14</v>
      </c>
      <c r="F13" s="19">
        <v>2023</v>
      </c>
      <c r="G13" s="19">
        <v>2024</v>
      </c>
      <c r="H13" s="19">
        <v>2025</v>
      </c>
    </row>
    <row r="14" spans="1:8" s="22" customFormat="1" ht="14.25">
      <c r="A14" s="20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</row>
    <row r="15" spans="1:8" s="7" customFormat="1" ht="24.75">
      <c r="A15" s="20">
        <v>1</v>
      </c>
      <c r="B15" s="23" t="s">
        <v>15</v>
      </c>
      <c r="C15" s="24" t="s">
        <v>16</v>
      </c>
      <c r="D15" s="25" t="s">
        <v>17</v>
      </c>
      <c r="E15" s="25" t="s">
        <v>18</v>
      </c>
      <c r="F15" s="26">
        <f>F16+F22+F32+F41+F50++F53+F38</f>
        <v>78467.3</v>
      </c>
      <c r="G15" s="26">
        <f>G16+G22+G32+G41+G50++G53+G38</f>
        <v>77786.1</v>
      </c>
      <c r="H15" s="26">
        <f>H16+H22+H32+H41+H50++H53+H38</f>
        <v>75150.00000000001</v>
      </c>
    </row>
    <row r="16" spans="1:8" s="7" customFormat="1" ht="57.75" customHeight="1">
      <c r="A16" s="20">
        <v>2</v>
      </c>
      <c r="B16" s="23" t="s">
        <v>19</v>
      </c>
      <c r="C16" s="24" t="s">
        <v>20</v>
      </c>
      <c r="D16" s="25" t="s">
        <v>17</v>
      </c>
      <c r="E16" s="25" t="s">
        <v>18</v>
      </c>
      <c r="F16" s="26">
        <f>F18</f>
        <v>3160.8</v>
      </c>
      <c r="G16" s="26">
        <f>G18</f>
        <v>3165.1</v>
      </c>
      <c r="H16" s="26">
        <f>H18</f>
        <v>3165.1</v>
      </c>
    </row>
    <row r="17" spans="1:8" s="7" customFormat="1" ht="59.25" customHeight="1">
      <c r="A17" s="20">
        <v>3</v>
      </c>
      <c r="B17" s="27" t="s">
        <v>21</v>
      </c>
      <c r="C17" s="24" t="s">
        <v>20</v>
      </c>
      <c r="D17" s="28" t="s">
        <v>22</v>
      </c>
      <c r="E17" s="25" t="s">
        <v>18</v>
      </c>
      <c r="F17" s="26">
        <f aca="true" t="shared" si="0" ref="F17:F18">F18</f>
        <v>3160.8</v>
      </c>
      <c r="G17" s="26">
        <f aca="true" t="shared" si="1" ref="G17:G18">G18</f>
        <v>3165.1</v>
      </c>
      <c r="H17" s="26">
        <f aca="true" t="shared" si="2" ref="H17:H18">H18</f>
        <v>3165.1</v>
      </c>
    </row>
    <row r="18" spans="1:8" s="7" customFormat="1" ht="37.5" customHeight="1">
      <c r="A18" s="20">
        <v>4</v>
      </c>
      <c r="B18" s="29" t="s">
        <v>23</v>
      </c>
      <c r="C18" s="24" t="s">
        <v>20</v>
      </c>
      <c r="D18" s="28" t="s">
        <v>24</v>
      </c>
      <c r="E18" s="25" t="s">
        <v>18</v>
      </c>
      <c r="F18" s="26">
        <f t="shared" si="0"/>
        <v>3160.8</v>
      </c>
      <c r="G18" s="26">
        <f t="shared" si="1"/>
        <v>3165.1</v>
      </c>
      <c r="H18" s="26">
        <f t="shared" si="2"/>
        <v>3165.1</v>
      </c>
    </row>
    <row r="19" spans="1:8" s="7" customFormat="1" ht="24.75">
      <c r="A19" s="20">
        <v>5</v>
      </c>
      <c r="B19" s="30" t="s">
        <v>25</v>
      </c>
      <c r="C19" s="24" t="s">
        <v>20</v>
      </c>
      <c r="D19" s="25" t="s">
        <v>26</v>
      </c>
      <c r="E19" s="25" t="s">
        <v>18</v>
      </c>
      <c r="F19" s="26">
        <f>SUM(F20:F21)</f>
        <v>3160.8</v>
      </c>
      <c r="G19" s="26">
        <f>SUM(G20:G21)</f>
        <v>3165.1</v>
      </c>
      <c r="H19" s="26">
        <f>SUM(H20:H21)</f>
        <v>3165.1</v>
      </c>
    </row>
    <row r="20" spans="1:8" s="7" customFormat="1" ht="36">
      <c r="A20" s="20">
        <v>6</v>
      </c>
      <c r="B20" s="31" t="s">
        <v>27</v>
      </c>
      <c r="C20" s="32" t="s">
        <v>28</v>
      </c>
      <c r="D20" s="33" t="s">
        <v>26</v>
      </c>
      <c r="E20" s="33" t="s">
        <v>29</v>
      </c>
      <c r="F20" s="34">
        <v>3060.8</v>
      </c>
      <c r="G20" s="34">
        <v>3065.1</v>
      </c>
      <c r="H20" s="34">
        <v>3065.1</v>
      </c>
    </row>
    <row r="21" spans="1:8" s="7" customFormat="1" ht="47.25">
      <c r="A21" s="20">
        <v>7</v>
      </c>
      <c r="B21" s="31" t="s">
        <v>30</v>
      </c>
      <c r="C21" s="32" t="s">
        <v>28</v>
      </c>
      <c r="D21" s="33" t="s">
        <v>26</v>
      </c>
      <c r="E21" s="33" t="s">
        <v>31</v>
      </c>
      <c r="F21" s="34">
        <v>100</v>
      </c>
      <c r="G21" s="34">
        <v>100</v>
      </c>
      <c r="H21" s="34">
        <v>100</v>
      </c>
    </row>
    <row r="22" spans="1:8" s="7" customFormat="1" ht="68.25" customHeight="1">
      <c r="A22" s="20">
        <v>8</v>
      </c>
      <c r="B22" s="23" t="s">
        <v>32</v>
      </c>
      <c r="C22" s="35" t="s">
        <v>33</v>
      </c>
      <c r="D22" s="36" t="s">
        <v>17</v>
      </c>
      <c r="E22" s="25" t="s">
        <v>18</v>
      </c>
      <c r="F22" s="26">
        <f>F24+F29</f>
        <v>2028.3</v>
      </c>
      <c r="G22" s="26">
        <f>G24+G29</f>
        <v>2107.6000000000004</v>
      </c>
      <c r="H22" s="26">
        <f>H24+H29</f>
        <v>2174.4</v>
      </c>
    </row>
    <row r="23" spans="1:8" s="7" customFormat="1" ht="57.75" customHeight="1">
      <c r="A23" s="20">
        <v>9</v>
      </c>
      <c r="B23" s="27" t="s">
        <v>21</v>
      </c>
      <c r="C23" s="24" t="s">
        <v>34</v>
      </c>
      <c r="D23" s="28" t="s">
        <v>22</v>
      </c>
      <c r="E23" s="25" t="s">
        <v>18</v>
      </c>
      <c r="F23" s="26">
        <f aca="true" t="shared" si="3" ref="F23:F24">F24</f>
        <v>1876.3</v>
      </c>
      <c r="G23" s="26">
        <f aca="true" t="shared" si="4" ref="G23:G24">G24</f>
        <v>1954.3000000000002</v>
      </c>
      <c r="H23" s="26">
        <f aca="true" t="shared" si="5" ref="H23:H24">H24</f>
        <v>2019.8000000000002</v>
      </c>
    </row>
    <row r="24" spans="1:8" s="7" customFormat="1" ht="37.5" customHeight="1">
      <c r="A24" s="20">
        <v>10</v>
      </c>
      <c r="B24" s="29" t="s">
        <v>23</v>
      </c>
      <c r="C24" s="24" t="s">
        <v>34</v>
      </c>
      <c r="D24" s="28" t="s">
        <v>35</v>
      </c>
      <c r="E24" s="25" t="s">
        <v>18</v>
      </c>
      <c r="F24" s="37">
        <f t="shared" si="3"/>
        <v>1876.3</v>
      </c>
      <c r="G24" s="37">
        <f t="shared" si="4"/>
        <v>1954.3000000000002</v>
      </c>
      <c r="H24" s="37">
        <f t="shared" si="5"/>
        <v>2019.8000000000002</v>
      </c>
    </row>
    <row r="25" spans="1:8" s="7" customFormat="1" ht="14.25">
      <c r="A25" s="20">
        <v>11</v>
      </c>
      <c r="B25" s="23" t="s">
        <v>36</v>
      </c>
      <c r="C25" s="35" t="s">
        <v>34</v>
      </c>
      <c r="D25" s="36" t="s">
        <v>37</v>
      </c>
      <c r="E25" s="25" t="s">
        <v>18</v>
      </c>
      <c r="F25" s="37">
        <f>SUM(F26:F27)</f>
        <v>1876.3</v>
      </c>
      <c r="G25" s="37">
        <f>SUM(G26:G27)</f>
        <v>1954.3000000000002</v>
      </c>
      <c r="H25" s="37">
        <f>SUM(H26:H27)</f>
        <v>2019.8000000000002</v>
      </c>
    </row>
    <row r="26" spans="1:8" s="7" customFormat="1" ht="36">
      <c r="A26" s="20">
        <v>12</v>
      </c>
      <c r="B26" s="31" t="s">
        <v>27</v>
      </c>
      <c r="C26" s="38" t="s">
        <v>33</v>
      </c>
      <c r="D26" s="39" t="s">
        <v>37</v>
      </c>
      <c r="E26" s="38">
        <v>120</v>
      </c>
      <c r="F26" s="40">
        <v>1452.1</v>
      </c>
      <c r="G26" s="40">
        <v>1525.9</v>
      </c>
      <c r="H26" s="40">
        <v>1586.9</v>
      </c>
    </row>
    <row r="27" spans="1:8" s="7" customFormat="1" ht="47.25">
      <c r="A27" s="20">
        <v>13</v>
      </c>
      <c r="B27" s="31" t="s">
        <v>30</v>
      </c>
      <c r="C27" s="38" t="s">
        <v>33</v>
      </c>
      <c r="D27" s="39" t="s">
        <v>37</v>
      </c>
      <c r="E27" s="38">
        <v>240</v>
      </c>
      <c r="F27" s="40">
        <v>424.2</v>
      </c>
      <c r="G27" s="40">
        <v>428.4</v>
      </c>
      <c r="H27" s="40">
        <v>432.9</v>
      </c>
    </row>
    <row r="28" spans="1:8" s="7" customFormat="1" ht="36">
      <c r="A28" s="20">
        <v>14</v>
      </c>
      <c r="B28" s="29" t="s">
        <v>23</v>
      </c>
      <c r="C28" s="24" t="s">
        <v>34</v>
      </c>
      <c r="D28" s="28" t="s">
        <v>38</v>
      </c>
      <c r="E28" s="25" t="s">
        <v>18</v>
      </c>
      <c r="F28" s="37">
        <f>F29</f>
        <v>152</v>
      </c>
      <c r="G28" s="37">
        <f>G29</f>
        <v>153.3</v>
      </c>
      <c r="H28" s="37">
        <f>H29</f>
        <v>154.6</v>
      </c>
    </row>
    <row r="29" spans="1:8" s="7" customFormat="1" ht="36">
      <c r="A29" s="20">
        <v>15</v>
      </c>
      <c r="B29" s="23" t="s">
        <v>39</v>
      </c>
      <c r="C29" s="35" t="s">
        <v>34</v>
      </c>
      <c r="D29" s="36" t="s">
        <v>40</v>
      </c>
      <c r="E29" s="25" t="s">
        <v>18</v>
      </c>
      <c r="F29" s="37">
        <f>SUM(F30:F31)</f>
        <v>152</v>
      </c>
      <c r="G29" s="37">
        <f>SUM(G30:G31)</f>
        <v>153.3</v>
      </c>
      <c r="H29" s="37">
        <f>SUM(H30:H31)</f>
        <v>154.6</v>
      </c>
    </row>
    <row r="30" spans="1:8" s="7" customFormat="1" ht="36">
      <c r="A30" s="20">
        <v>16</v>
      </c>
      <c r="B30" s="31" t="s">
        <v>27</v>
      </c>
      <c r="C30" s="38" t="s">
        <v>34</v>
      </c>
      <c r="D30" s="39" t="s">
        <v>40</v>
      </c>
      <c r="E30" s="38">
        <v>100</v>
      </c>
      <c r="F30" s="40">
        <v>120</v>
      </c>
      <c r="G30" s="40">
        <v>120</v>
      </c>
      <c r="H30" s="40">
        <v>120</v>
      </c>
    </row>
    <row r="31" spans="1:8" s="7" customFormat="1" ht="47.25">
      <c r="A31" s="20">
        <v>17</v>
      </c>
      <c r="B31" s="31" t="s">
        <v>30</v>
      </c>
      <c r="C31" s="38" t="s">
        <v>34</v>
      </c>
      <c r="D31" s="39" t="s">
        <v>40</v>
      </c>
      <c r="E31" s="38">
        <v>200</v>
      </c>
      <c r="F31" s="40">
        <v>32</v>
      </c>
      <c r="G31" s="40">
        <v>33.3</v>
      </c>
      <c r="H31" s="40">
        <v>34.6</v>
      </c>
    </row>
    <row r="32" spans="1:8" s="7" customFormat="1" ht="93.75" customHeight="1">
      <c r="A32" s="20">
        <v>18</v>
      </c>
      <c r="B32" s="41" t="s">
        <v>41</v>
      </c>
      <c r="C32" s="42" t="s">
        <v>42</v>
      </c>
      <c r="D32" s="42" t="s">
        <v>17</v>
      </c>
      <c r="E32" s="25" t="s">
        <v>18</v>
      </c>
      <c r="F32" s="26">
        <f>F34</f>
        <v>29175.800000000003</v>
      </c>
      <c r="G32" s="26">
        <f>G34</f>
        <v>29216.2</v>
      </c>
      <c r="H32" s="26">
        <f>H34</f>
        <v>29216.2</v>
      </c>
    </row>
    <row r="33" spans="1:8" s="7" customFormat="1" ht="57" customHeight="1">
      <c r="A33" s="20">
        <v>19</v>
      </c>
      <c r="B33" s="27" t="s">
        <v>21</v>
      </c>
      <c r="C33" s="24" t="s">
        <v>42</v>
      </c>
      <c r="D33" s="28" t="s">
        <v>22</v>
      </c>
      <c r="E33" s="25" t="s">
        <v>18</v>
      </c>
      <c r="F33" s="26">
        <f aca="true" t="shared" si="6" ref="F33:F34">F34</f>
        <v>29175.800000000003</v>
      </c>
      <c r="G33" s="26">
        <f aca="true" t="shared" si="7" ref="G33:G34">G34</f>
        <v>29216.2</v>
      </c>
      <c r="H33" s="26">
        <f aca="true" t="shared" si="8" ref="H33:H34">H34</f>
        <v>29216.2</v>
      </c>
    </row>
    <row r="34" spans="1:8" s="7" customFormat="1" ht="39" customHeight="1">
      <c r="A34" s="20">
        <v>20</v>
      </c>
      <c r="B34" s="29" t="s">
        <v>23</v>
      </c>
      <c r="C34" s="24" t="s">
        <v>42</v>
      </c>
      <c r="D34" s="28" t="s">
        <v>35</v>
      </c>
      <c r="E34" s="25" t="s">
        <v>18</v>
      </c>
      <c r="F34" s="26">
        <f t="shared" si="6"/>
        <v>29175.800000000003</v>
      </c>
      <c r="G34" s="26">
        <f t="shared" si="7"/>
        <v>29216.2</v>
      </c>
      <c r="H34" s="26">
        <f t="shared" si="8"/>
        <v>29216.2</v>
      </c>
    </row>
    <row r="35" spans="1:8" s="7" customFormat="1" ht="14.25">
      <c r="A35" s="20">
        <v>21</v>
      </c>
      <c r="B35" s="30" t="s">
        <v>36</v>
      </c>
      <c r="C35" s="42" t="s">
        <v>42</v>
      </c>
      <c r="D35" s="25" t="s">
        <v>37</v>
      </c>
      <c r="E35" s="25" t="s">
        <v>18</v>
      </c>
      <c r="F35" s="26">
        <f>SUM(F36:F37)</f>
        <v>29175.800000000003</v>
      </c>
      <c r="G35" s="26">
        <f>SUM(G36:G37)</f>
        <v>29216.2</v>
      </c>
      <c r="H35" s="26">
        <f>SUM(H36:H37)</f>
        <v>29216.2</v>
      </c>
    </row>
    <row r="36" spans="1:8" s="7" customFormat="1" ht="36">
      <c r="A36" s="20">
        <v>22</v>
      </c>
      <c r="B36" s="31" t="s">
        <v>27</v>
      </c>
      <c r="C36" s="43" t="s">
        <v>43</v>
      </c>
      <c r="D36" s="33" t="s">
        <v>37</v>
      </c>
      <c r="E36" s="32">
        <v>120</v>
      </c>
      <c r="F36" s="34">
        <v>28583.4</v>
      </c>
      <c r="G36" s="34">
        <v>28623.8</v>
      </c>
      <c r="H36" s="34">
        <v>28623.8</v>
      </c>
    </row>
    <row r="37" spans="1:8" s="7" customFormat="1" ht="47.25">
      <c r="A37" s="20">
        <v>23</v>
      </c>
      <c r="B37" s="31" t="s">
        <v>30</v>
      </c>
      <c r="C37" s="43" t="s">
        <v>43</v>
      </c>
      <c r="D37" s="33" t="s">
        <v>37</v>
      </c>
      <c r="E37" s="32">
        <v>240</v>
      </c>
      <c r="F37" s="34">
        <v>592.4</v>
      </c>
      <c r="G37" s="34">
        <v>592.4</v>
      </c>
      <c r="H37" s="34">
        <v>592.4</v>
      </c>
    </row>
    <row r="38" spans="1:8" s="7" customFormat="1" ht="14.25">
      <c r="A38" s="20">
        <v>24</v>
      </c>
      <c r="B38" s="30" t="s">
        <v>44</v>
      </c>
      <c r="C38" s="42" t="s">
        <v>45</v>
      </c>
      <c r="D38" s="42" t="s">
        <v>17</v>
      </c>
      <c r="E38" s="25" t="s">
        <v>18</v>
      </c>
      <c r="F38" s="37">
        <f aca="true" t="shared" si="9" ref="F38:F39">F39</f>
        <v>1.3</v>
      </c>
      <c r="G38" s="37">
        <f aca="true" t="shared" si="10" ref="G38:G39">G39</f>
        <v>1.3</v>
      </c>
      <c r="H38" s="37">
        <f aca="true" t="shared" si="11" ref="H38:H39">H39</f>
        <v>1.3</v>
      </c>
    </row>
    <row r="39" spans="1:8" s="7" customFormat="1" ht="103.5">
      <c r="A39" s="20">
        <v>25</v>
      </c>
      <c r="B39" s="31" t="s">
        <v>46</v>
      </c>
      <c r="C39" s="43" t="s">
        <v>45</v>
      </c>
      <c r="D39" s="33" t="s">
        <v>47</v>
      </c>
      <c r="E39" s="33" t="s">
        <v>18</v>
      </c>
      <c r="F39" s="44">
        <f t="shared" si="9"/>
        <v>1.3</v>
      </c>
      <c r="G39" s="44">
        <f t="shared" si="10"/>
        <v>1.3</v>
      </c>
      <c r="H39" s="44">
        <f t="shared" si="11"/>
        <v>1.3</v>
      </c>
    </row>
    <row r="40" spans="1:8" s="7" customFormat="1" ht="47.25">
      <c r="A40" s="20">
        <v>26</v>
      </c>
      <c r="B40" s="31" t="s">
        <v>30</v>
      </c>
      <c r="C40" s="43" t="s">
        <v>45</v>
      </c>
      <c r="D40" s="33" t="s">
        <v>47</v>
      </c>
      <c r="E40" s="32">
        <v>240</v>
      </c>
      <c r="F40" s="44">
        <v>1.3</v>
      </c>
      <c r="G40" s="44">
        <v>1.3</v>
      </c>
      <c r="H40" s="44">
        <v>1.3</v>
      </c>
    </row>
    <row r="41" spans="1:8" s="7" customFormat="1" ht="69.75" customHeight="1">
      <c r="A41" s="20">
        <v>27</v>
      </c>
      <c r="B41" s="23" t="s">
        <v>48</v>
      </c>
      <c r="C41" s="35" t="s">
        <v>49</v>
      </c>
      <c r="D41" s="36" t="s">
        <v>17</v>
      </c>
      <c r="E41" s="25" t="s">
        <v>18</v>
      </c>
      <c r="F41" s="37">
        <f>F42</f>
        <v>13111.8</v>
      </c>
      <c r="G41" s="37">
        <f>G42</f>
        <v>13744.4</v>
      </c>
      <c r="H41" s="37">
        <f>H42</f>
        <v>14277.900000000001</v>
      </c>
    </row>
    <row r="42" spans="1:8" s="7" customFormat="1" ht="61.5" customHeight="1">
      <c r="A42" s="20">
        <v>28</v>
      </c>
      <c r="B42" s="27" t="s">
        <v>21</v>
      </c>
      <c r="C42" s="24" t="s">
        <v>49</v>
      </c>
      <c r="D42" s="28" t="s">
        <v>22</v>
      </c>
      <c r="E42" s="25" t="s">
        <v>18</v>
      </c>
      <c r="F42" s="37">
        <f>F43+F47</f>
        <v>13111.8</v>
      </c>
      <c r="G42" s="37">
        <f>G43+G47</f>
        <v>13744.4</v>
      </c>
      <c r="H42" s="37">
        <f>H43+H47</f>
        <v>14277.900000000001</v>
      </c>
    </row>
    <row r="43" spans="1:8" s="7" customFormat="1" ht="36.75" customHeight="1">
      <c r="A43" s="20">
        <v>29</v>
      </c>
      <c r="B43" s="29" t="s">
        <v>23</v>
      </c>
      <c r="C43" s="24" t="s">
        <v>49</v>
      </c>
      <c r="D43" s="28" t="s">
        <v>35</v>
      </c>
      <c r="E43" s="25" t="s">
        <v>18</v>
      </c>
      <c r="F43" s="37">
        <f>F44</f>
        <v>10816.5</v>
      </c>
      <c r="G43" s="37">
        <f>G44</f>
        <v>11331.8</v>
      </c>
      <c r="H43" s="37">
        <f>H44</f>
        <v>11768.900000000001</v>
      </c>
    </row>
    <row r="44" spans="1:8" s="7" customFormat="1" ht="14.25">
      <c r="A44" s="20">
        <v>30</v>
      </c>
      <c r="B44" s="23" t="s">
        <v>36</v>
      </c>
      <c r="C44" s="35" t="s">
        <v>49</v>
      </c>
      <c r="D44" s="36" t="s">
        <v>50</v>
      </c>
      <c r="E44" s="25" t="s">
        <v>18</v>
      </c>
      <c r="F44" s="37">
        <f>SUM(F45:F46)</f>
        <v>10816.5</v>
      </c>
      <c r="G44" s="37">
        <f>SUM(G45:G46)</f>
        <v>11331.8</v>
      </c>
      <c r="H44" s="37">
        <f>SUM(H45:H46)</f>
        <v>11768.900000000001</v>
      </c>
    </row>
    <row r="45" spans="1:8" s="7" customFormat="1" ht="36">
      <c r="A45" s="20">
        <v>31</v>
      </c>
      <c r="B45" s="31" t="s">
        <v>27</v>
      </c>
      <c r="C45" s="38" t="s">
        <v>49</v>
      </c>
      <c r="D45" s="33" t="s">
        <v>37</v>
      </c>
      <c r="E45" s="38">
        <v>120</v>
      </c>
      <c r="F45" s="45">
        <f>7805.7+1283.1</f>
        <v>9088.8</v>
      </c>
      <c r="G45" s="45">
        <f>8203.1+1348.4</f>
        <v>9551.5</v>
      </c>
      <c r="H45" s="45">
        <f>8531.6+1402.2</f>
        <v>9933.800000000001</v>
      </c>
    </row>
    <row r="46" spans="1:8" s="7" customFormat="1" ht="47.25">
      <c r="A46" s="20">
        <v>32</v>
      </c>
      <c r="B46" s="31" t="s">
        <v>30</v>
      </c>
      <c r="C46" s="38" t="s">
        <v>49</v>
      </c>
      <c r="D46" s="33" t="s">
        <v>37</v>
      </c>
      <c r="E46" s="38">
        <v>240</v>
      </c>
      <c r="F46" s="45">
        <f>1312.7+415</f>
        <v>1727.7</v>
      </c>
      <c r="G46" s="45">
        <f>1365.3+415</f>
        <v>1780.3</v>
      </c>
      <c r="H46" s="45">
        <f>1420.1+415</f>
        <v>1835.1</v>
      </c>
    </row>
    <row r="47" spans="1:8" s="7" customFormat="1" ht="36">
      <c r="A47" s="20">
        <v>33</v>
      </c>
      <c r="B47" s="29" t="s">
        <v>23</v>
      </c>
      <c r="C47" s="24" t="s">
        <v>49</v>
      </c>
      <c r="D47" s="28" t="s">
        <v>51</v>
      </c>
      <c r="E47" s="25" t="s">
        <v>18</v>
      </c>
      <c r="F47" s="37">
        <f aca="true" t="shared" si="12" ref="F47:F48">F48</f>
        <v>2295.3</v>
      </c>
      <c r="G47" s="37">
        <f aca="true" t="shared" si="13" ref="G47:G48">G48</f>
        <v>2412.6</v>
      </c>
      <c r="H47" s="37">
        <f aca="true" t="shared" si="14" ref="H47:H48">H48</f>
        <v>2509</v>
      </c>
    </row>
    <row r="48" spans="1:8" s="7" customFormat="1" ht="24.75">
      <c r="A48" s="20">
        <v>34</v>
      </c>
      <c r="B48" s="41" t="s">
        <v>52</v>
      </c>
      <c r="C48" s="35" t="s">
        <v>49</v>
      </c>
      <c r="D48" s="46" t="s">
        <v>53</v>
      </c>
      <c r="E48" s="25" t="s">
        <v>18</v>
      </c>
      <c r="F48" s="47">
        <f t="shared" si="12"/>
        <v>2295.3</v>
      </c>
      <c r="G48" s="47">
        <f t="shared" si="13"/>
        <v>2412.6</v>
      </c>
      <c r="H48" s="47">
        <f t="shared" si="14"/>
        <v>2509</v>
      </c>
    </row>
    <row r="49" spans="1:8" s="7" customFormat="1" ht="36">
      <c r="A49" s="20">
        <v>35</v>
      </c>
      <c r="B49" s="48" t="s">
        <v>27</v>
      </c>
      <c r="C49" s="38" t="s">
        <v>49</v>
      </c>
      <c r="D49" s="33" t="s">
        <v>53</v>
      </c>
      <c r="E49" s="49">
        <v>120</v>
      </c>
      <c r="F49" s="40">
        <v>2295.3</v>
      </c>
      <c r="G49" s="40">
        <v>2412.6</v>
      </c>
      <c r="H49" s="40">
        <v>2509</v>
      </c>
    </row>
    <row r="50" spans="1:8" s="7" customFormat="1" ht="14.25">
      <c r="A50" s="20">
        <v>36</v>
      </c>
      <c r="B50" s="30" t="s">
        <v>54</v>
      </c>
      <c r="C50" s="24" t="s">
        <v>55</v>
      </c>
      <c r="D50" s="25" t="s">
        <v>17</v>
      </c>
      <c r="E50" s="25" t="s">
        <v>18</v>
      </c>
      <c r="F50" s="26">
        <f aca="true" t="shared" si="15" ref="F50:F51">F51</f>
        <v>948.3</v>
      </c>
      <c r="G50" s="26">
        <f aca="true" t="shared" si="16" ref="G50:G51">G51</f>
        <v>2399.5</v>
      </c>
      <c r="H50" s="26">
        <f aca="true" t="shared" si="17" ref="H50:H51">H51</f>
        <v>162.5</v>
      </c>
    </row>
    <row r="51" spans="1:8" s="7" customFormat="1" ht="24.75">
      <c r="A51" s="20">
        <v>37</v>
      </c>
      <c r="B51" s="30" t="s">
        <v>56</v>
      </c>
      <c r="C51" s="24" t="s">
        <v>55</v>
      </c>
      <c r="D51" s="25" t="s">
        <v>57</v>
      </c>
      <c r="E51" s="25" t="s">
        <v>18</v>
      </c>
      <c r="F51" s="26">
        <f t="shared" si="15"/>
        <v>948.3</v>
      </c>
      <c r="G51" s="26">
        <f t="shared" si="16"/>
        <v>2399.5</v>
      </c>
      <c r="H51" s="26">
        <f t="shared" si="17"/>
        <v>162.5</v>
      </c>
    </row>
    <row r="52" spans="1:8" s="7" customFormat="1" ht="14.25">
      <c r="A52" s="20">
        <v>38</v>
      </c>
      <c r="B52" s="31" t="s">
        <v>58</v>
      </c>
      <c r="C52" s="32" t="s">
        <v>55</v>
      </c>
      <c r="D52" s="33" t="s">
        <v>57</v>
      </c>
      <c r="E52" s="33" t="s">
        <v>59</v>
      </c>
      <c r="F52" s="50">
        <v>948.3</v>
      </c>
      <c r="G52" s="40">
        <v>2399.5</v>
      </c>
      <c r="H52" s="34">
        <v>162.5</v>
      </c>
    </row>
    <row r="53" spans="1:8" s="7" customFormat="1" ht="27.75" customHeight="1">
      <c r="A53" s="20">
        <v>39</v>
      </c>
      <c r="B53" s="30" t="s">
        <v>60</v>
      </c>
      <c r="C53" s="24" t="s">
        <v>61</v>
      </c>
      <c r="D53" s="25" t="s">
        <v>17</v>
      </c>
      <c r="E53" s="25" t="s">
        <v>18</v>
      </c>
      <c r="F53" s="26">
        <f>F54+F59+F61+F63+F72+F74+F68</f>
        <v>30041.000000000004</v>
      </c>
      <c r="G53" s="26">
        <f>G54+G59+G61+G63+G72+G74+G68</f>
        <v>27152.000000000004</v>
      </c>
      <c r="H53" s="26">
        <f>H54+H59+H61+H63+H72+H74+H68</f>
        <v>26152.600000000006</v>
      </c>
    </row>
    <row r="54" spans="1:8" s="7" customFormat="1" ht="68.25" customHeight="1">
      <c r="A54" s="20">
        <v>40</v>
      </c>
      <c r="B54" s="30" t="s">
        <v>62</v>
      </c>
      <c r="C54" s="24" t="s">
        <v>63</v>
      </c>
      <c r="D54" s="25" t="s">
        <v>22</v>
      </c>
      <c r="E54" s="25" t="s">
        <v>64</v>
      </c>
      <c r="F54" s="26">
        <f>F55+F57</f>
        <v>1805.4</v>
      </c>
      <c r="G54" s="26">
        <f>G55+G57</f>
        <v>1756.1000000000001</v>
      </c>
      <c r="H54" s="26">
        <f>H55+H57</f>
        <v>1756.7</v>
      </c>
    </row>
    <row r="55" spans="1:8" s="7" customFormat="1" ht="36">
      <c r="A55" s="20">
        <v>41</v>
      </c>
      <c r="B55" s="30" t="s">
        <v>65</v>
      </c>
      <c r="C55" s="24" t="s">
        <v>63</v>
      </c>
      <c r="D55" s="25" t="s">
        <v>66</v>
      </c>
      <c r="E55" s="25" t="s">
        <v>64</v>
      </c>
      <c r="F55" s="26">
        <f>SUM(F56:F56)</f>
        <v>1789.2</v>
      </c>
      <c r="G55" s="26">
        <f>SUM(G56:G56)</f>
        <v>1739.2</v>
      </c>
      <c r="H55" s="26">
        <f>SUM(H56:H56)</f>
        <v>1739.2</v>
      </c>
    </row>
    <row r="56" spans="1:8" s="7" customFormat="1" ht="58.5">
      <c r="A56" s="20">
        <v>42</v>
      </c>
      <c r="B56" s="31" t="s">
        <v>67</v>
      </c>
      <c r="C56" s="32" t="s">
        <v>63</v>
      </c>
      <c r="D56" s="33" t="s">
        <v>68</v>
      </c>
      <c r="E56" s="33" t="s">
        <v>31</v>
      </c>
      <c r="F56" s="34">
        <v>1789.2</v>
      </c>
      <c r="G56" s="34">
        <v>1739.2</v>
      </c>
      <c r="H56" s="34">
        <v>1739.2</v>
      </c>
    </row>
    <row r="57" spans="1:8" s="7" customFormat="1" ht="36">
      <c r="A57" s="20">
        <v>43</v>
      </c>
      <c r="B57" s="51" t="s">
        <v>23</v>
      </c>
      <c r="C57" s="52" t="s">
        <v>63</v>
      </c>
      <c r="D57" s="25" t="s">
        <v>69</v>
      </c>
      <c r="E57" s="28" t="s">
        <v>18</v>
      </c>
      <c r="F57" s="53">
        <f>F58</f>
        <v>16.2</v>
      </c>
      <c r="G57" s="53">
        <f>G58</f>
        <v>16.9</v>
      </c>
      <c r="H57" s="53">
        <f>H58</f>
        <v>17.5</v>
      </c>
    </row>
    <row r="58" spans="1:8" s="7" customFormat="1" ht="47.25">
      <c r="A58" s="20">
        <v>44</v>
      </c>
      <c r="B58" s="54" t="s">
        <v>70</v>
      </c>
      <c r="C58" s="39" t="s">
        <v>71</v>
      </c>
      <c r="D58" s="39" t="s">
        <v>72</v>
      </c>
      <c r="E58" s="39" t="s">
        <v>73</v>
      </c>
      <c r="F58" s="34">
        <v>16.2</v>
      </c>
      <c r="G58" s="34">
        <v>16.9</v>
      </c>
      <c r="H58" s="34">
        <v>17.5</v>
      </c>
    </row>
    <row r="59" spans="1:8" s="7" customFormat="1" ht="24.75">
      <c r="A59" s="20">
        <v>45</v>
      </c>
      <c r="B59" s="30" t="s">
        <v>74</v>
      </c>
      <c r="C59" s="24" t="s">
        <v>61</v>
      </c>
      <c r="D59" s="25" t="s">
        <v>75</v>
      </c>
      <c r="E59" s="25" t="s">
        <v>18</v>
      </c>
      <c r="F59" s="26">
        <f>F60</f>
        <v>600</v>
      </c>
      <c r="G59" s="26">
        <f>G60</f>
        <v>500</v>
      </c>
      <c r="H59" s="26">
        <f>H60</f>
        <v>500</v>
      </c>
    </row>
    <row r="60" spans="1:8" s="7" customFormat="1" ht="36">
      <c r="A60" s="20">
        <v>46</v>
      </c>
      <c r="B60" s="31" t="s">
        <v>76</v>
      </c>
      <c r="C60" s="32" t="s">
        <v>61</v>
      </c>
      <c r="D60" s="33" t="s">
        <v>75</v>
      </c>
      <c r="E60" s="33" t="s">
        <v>77</v>
      </c>
      <c r="F60" s="44">
        <v>600</v>
      </c>
      <c r="G60" s="44">
        <v>500</v>
      </c>
      <c r="H60" s="44">
        <v>500</v>
      </c>
    </row>
    <row r="61" spans="1:8" s="7" customFormat="1" ht="24.75">
      <c r="A61" s="20">
        <v>47</v>
      </c>
      <c r="B61" s="30" t="s">
        <v>74</v>
      </c>
      <c r="C61" s="24" t="s">
        <v>61</v>
      </c>
      <c r="D61" s="25" t="s">
        <v>78</v>
      </c>
      <c r="E61" s="42" t="s">
        <v>18</v>
      </c>
      <c r="F61" s="26">
        <f>F62</f>
        <v>50</v>
      </c>
      <c r="G61" s="26">
        <f>G62</f>
        <v>50</v>
      </c>
      <c r="H61" s="26">
        <f>H62</f>
        <v>50</v>
      </c>
    </row>
    <row r="62" spans="1:8" s="7" customFormat="1" ht="24.75">
      <c r="A62" s="20">
        <v>48</v>
      </c>
      <c r="B62" s="31" t="s">
        <v>79</v>
      </c>
      <c r="C62" s="32" t="s">
        <v>61</v>
      </c>
      <c r="D62" s="33" t="s">
        <v>78</v>
      </c>
      <c r="E62" s="33" t="s">
        <v>80</v>
      </c>
      <c r="F62" s="44">
        <v>50</v>
      </c>
      <c r="G62" s="44">
        <v>50</v>
      </c>
      <c r="H62" s="44">
        <v>50</v>
      </c>
    </row>
    <row r="63" spans="1:8" s="7" customFormat="1" ht="58.5">
      <c r="A63" s="20">
        <v>49</v>
      </c>
      <c r="B63" s="55" t="s">
        <v>81</v>
      </c>
      <c r="C63" s="24" t="s">
        <v>61</v>
      </c>
      <c r="D63" s="25" t="s">
        <v>82</v>
      </c>
      <c r="E63" s="42" t="s">
        <v>18</v>
      </c>
      <c r="F63" s="56">
        <f>F64</f>
        <v>22738</v>
      </c>
      <c r="G63" s="56">
        <f>G64</f>
        <v>19997.4</v>
      </c>
      <c r="H63" s="56">
        <f>H64</f>
        <v>18997.4</v>
      </c>
    </row>
    <row r="64" spans="1:8" s="7" customFormat="1" ht="24.75">
      <c r="A64" s="20">
        <v>50</v>
      </c>
      <c r="B64" s="30" t="s">
        <v>83</v>
      </c>
      <c r="C64" s="24" t="s">
        <v>61</v>
      </c>
      <c r="D64" s="25" t="s">
        <v>84</v>
      </c>
      <c r="E64" s="42" t="s">
        <v>18</v>
      </c>
      <c r="F64" s="56">
        <f>F65+F66+F67</f>
        <v>22738</v>
      </c>
      <c r="G64" s="56">
        <f>G65+G66+G67</f>
        <v>19997.4</v>
      </c>
      <c r="H64" s="56">
        <f>H65+H66+H67</f>
        <v>18997.4</v>
      </c>
    </row>
    <row r="65" spans="1:8" s="7" customFormat="1" ht="24.75">
      <c r="A65" s="20">
        <v>51</v>
      </c>
      <c r="B65" s="31" t="s">
        <v>85</v>
      </c>
      <c r="C65" s="32" t="s">
        <v>61</v>
      </c>
      <c r="D65" s="33" t="s">
        <v>84</v>
      </c>
      <c r="E65" s="43" t="s">
        <v>86</v>
      </c>
      <c r="F65" s="57">
        <v>10796.7</v>
      </c>
      <c r="G65" s="57">
        <v>10796.7</v>
      </c>
      <c r="H65" s="57">
        <v>10796.7</v>
      </c>
    </row>
    <row r="66" spans="1:8" s="7" customFormat="1" ht="47.25">
      <c r="A66" s="20">
        <v>52</v>
      </c>
      <c r="B66" s="31" t="s">
        <v>30</v>
      </c>
      <c r="C66" s="32" t="s">
        <v>61</v>
      </c>
      <c r="D66" s="33" t="s">
        <v>84</v>
      </c>
      <c r="E66" s="43" t="s">
        <v>31</v>
      </c>
      <c r="F66" s="57">
        <v>11893.3</v>
      </c>
      <c r="G66" s="57">
        <v>9152.7</v>
      </c>
      <c r="H66" s="57">
        <v>8152.7</v>
      </c>
    </row>
    <row r="67" spans="1:8" s="7" customFormat="1" ht="24.75">
      <c r="A67" s="20">
        <v>53</v>
      </c>
      <c r="B67" s="31" t="s">
        <v>79</v>
      </c>
      <c r="C67" s="32" t="s">
        <v>61</v>
      </c>
      <c r="D67" s="33" t="s">
        <v>84</v>
      </c>
      <c r="E67" s="43" t="s">
        <v>80</v>
      </c>
      <c r="F67" s="57">
        <v>48</v>
      </c>
      <c r="G67" s="57">
        <v>48</v>
      </c>
      <c r="H67" s="57">
        <v>48</v>
      </c>
    </row>
    <row r="68" spans="1:8" s="7" customFormat="1" ht="24.75">
      <c r="A68" s="20">
        <v>54</v>
      </c>
      <c r="B68" s="30" t="s">
        <v>87</v>
      </c>
      <c r="C68" s="24" t="s">
        <v>61</v>
      </c>
      <c r="D68" s="25" t="s">
        <v>82</v>
      </c>
      <c r="E68" s="42" t="s">
        <v>18</v>
      </c>
      <c r="F68" s="56">
        <f>SUM(F69:F71)</f>
        <v>4732.2</v>
      </c>
      <c r="G68" s="56">
        <f>SUM(G69:G71)</f>
        <v>4727.400000000001</v>
      </c>
      <c r="H68" s="56">
        <f>SUM(H69:H71)</f>
        <v>4727.400000000001</v>
      </c>
    </row>
    <row r="69" spans="1:8" s="7" customFormat="1" ht="24.75">
      <c r="A69" s="20">
        <v>55</v>
      </c>
      <c r="B69" s="31" t="s">
        <v>85</v>
      </c>
      <c r="C69" s="32" t="s">
        <v>61</v>
      </c>
      <c r="D69" s="33" t="s">
        <v>88</v>
      </c>
      <c r="E69" s="43" t="s">
        <v>86</v>
      </c>
      <c r="F69" s="57">
        <v>4084</v>
      </c>
      <c r="G69" s="57">
        <v>4079.3</v>
      </c>
      <c r="H69" s="57">
        <v>4079.3</v>
      </c>
    </row>
    <row r="70" spans="1:8" s="7" customFormat="1" ht="47.25">
      <c r="A70" s="20">
        <v>56</v>
      </c>
      <c r="B70" s="31" t="s">
        <v>30</v>
      </c>
      <c r="C70" s="32" t="s">
        <v>61</v>
      </c>
      <c r="D70" s="33" t="s">
        <v>88</v>
      </c>
      <c r="E70" s="43" t="s">
        <v>31</v>
      </c>
      <c r="F70" s="57">
        <v>645.1</v>
      </c>
      <c r="G70" s="57">
        <v>645.1</v>
      </c>
      <c r="H70" s="57">
        <v>645.1</v>
      </c>
    </row>
    <row r="71" spans="1:8" s="7" customFormat="1" ht="24.75">
      <c r="A71" s="20">
        <v>57</v>
      </c>
      <c r="B71" s="31" t="s">
        <v>79</v>
      </c>
      <c r="C71" s="32" t="s">
        <v>61</v>
      </c>
      <c r="D71" s="33" t="s">
        <v>88</v>
      </c>
      <c r="E71" s="43" t="s">
        <v>80</v>
      </c>
      <c r="F71" s="57">
        <v>3.1</v>
      </c>
      <c r="G71" s="57">
        <v>3</v>
      </c>
      <c r="H71" s="57">
        <v>3</v>
      </c>
    </row>
    <row r="72" spans="1:8" s="7" customFormat="1" ht="104.25" customHeight="1">
      <c r="A72" s="20">
        <v>58</v>
      </c>
      <c r="B72" s="58" t="s">
        <v>89</v>
      </c>
      <c r="C72" s="24" t="s">
        <v>61</v>
      </c>
      <c r="D72" s="25" t="s">
        <v>90</v>
      </c>
      <c r="E72" s="25" t="s">
        <v>18</v>
      </c>
      <c r="F72" s="56">
        <f>F73</f>
        <v>0.2</v>
      </c>
      <c r="G72" s="56">
        <f>G73</f>
        <v>0.2</v>
      </c>
      <c r="H72" s="56">
        <f>H73</f>
        <v>0.2</v>
      </c>
    </row>
    <row r="73" spans="1:8" s="7" customFormat="1" ht="47.25">
      <c r="A73" s="20">
        <v>59</v>
      </c>
      <c r="B73" s="31" t="s">
        <v>30</v>
      </c>
      <c r="C73" s="32" t="s">
        <v>61</v>
      </c>
      <c r="D73" s="33" t="s">
        <v>90</v>
      </c>
      <c r="E73" s="43" t="s">
        <v>31</v>
      </c>
      <c r="F73" s="59">
        <v>0.2</v>
      </c>
      <c r="G73" s="59">
        <v>0.2</v>
      </c>
      <c r="H73" s="59">
        <v>0.2</v>
      </c>
    </row>
    <row r="74" spans="1:8" s="7" customFormat="1" ht="70.5" customHeight="1">
      <c r="A74" s="20">
        <v>60</v>
      </c>
      <c r="B74" s="30" t="s">
        <v>91</v>
      </c>
      <c r="C74" s="24" t="s">
        <v>61</v>
      </c>
      <c r="D74" s="25" t="s">
        <v>92</v>
      </c>
      <c r="E74" s="25" t="s">
        <v>18</v>
      </c>
      <c r="F74" s="56">
        <f>SUM(F75:F75)</f>
        <v>115.2</v>
      </c>
      <c r="G74" s="56">
        <f>SUM(G75:G75)</f>
        <v>120.9</v>
      </c>
      <c r="H74" s="56">
        <f>SUM(H75:H75)</f>
        <v>120.9</v>
      </c>
    </row>
    <row r="75" spans="1:8" s="7" customFormat="1" ht="36">
      <c r="A75" s="20">
        <v>61</v>
      </c>
      <c r="B75" s="31" t="s">
        <v>27</v>
      </c>
      <c r="C75" s="32" t="s">
        <v>61</v>
      </c>
      <c r="D75" s="33" t="s">
        <v>92</v>
      </c>
      <c r="E75" s="33" t="s">
        <v>29</v>
      </c>
      <c r="F75" s="59">
        <v>115.2</v>
      </c>
      <c r="G75" s="59">
        <v>120.9</v>
      </c>
      <c r="H75" s="59">
        <v>120.9</v>
      </c>
    </row>
    <row r="76" spans="1:8" s="7" customFormat="1" ht="14.25">
      <c r="A76" s="20">
        <v>62</v>
      </c>
      <c r="B76" s="30" t="s">
        <v>93</v>
      </c>
      <c r="C76" s="24" t="s">
        <v>94</v>
      </c>
      <c r="D76" s="25" t="s">
        <v>17</v>
      </c>
      <c r="E76" s="36" t="s">
        <v>18</v>
      </c>
      <c r="F76" s="56">
        <f aca="true" t="shared" si="18" ref="F76:F77">F77</f>
        <v>336.4</v>
      </c>
      <c r="G76" s="56">
        <f aca="true" t="shared" si="19" ref="G76:G77">G77</f>
        <v>351.4</v>
      </c>
      <c r="H76" s="56">
        <f aca="true" t="shared" si="20" ref="H76:H77">H77</f>
        <v>363.6</v>
      </c>
    </row>
    <row r="77" spans="1:8" s="7" customFormat="1" ht="24.75">
      <c r="A77" s="20">
        <v>63</v>
      </c>
      <c r="B77" s="30" t="s">
        <v>95</v>
      </c>
      <c r="C77" s="24" t="s">
        <v>96</v>
      </c>
      <c r="D77" s="25" t="s">
        <v>17</v>
      </c>
      <c r="E77" s="24" t="s">
        <v>64</v>
      </c>
      <c r="F77" s="56">
        <f t="shared" si="18"/>
        <v>336.4</v>
      </c>
      <c r="G77" s="56">
        <f t="shared" si="19"/>
        <v>351.4</v>
      </c>
      <c r="H77" s="56">
        <f t="shared" si="20"/>
        <v>363.6</v>
      </c>
    </row>
    <row r="78" spans="1:8" s="7" customFormat="1" ht="92.25">
      <c r="A78" s="20">
        <v>64</v>
      </c>
      <c r="B78" s="30" t="s">
        <v>97</v>
      </c>
      <c r="C78" s="24" t="s">
        <v>98</v>
      </c>
      <c r="D78" s="25" t="s">
        <v>99</v>
      </c>
      <c r="E78" s="36" t="s">
        <v>18</v>
      </c>
      <c r="F78" s="56">
        <f>SUM(F79:F79)</f>
        <v>336.4</v>
      </c>
      <c r="G78" s="56">
        <f>SUM(G79:G79)</f>
        <v>351.4</v>
      </c>
      <c r="H78" s="56">
        <f>SUM(H79:H79)</f>
        <v>363.6</v>
      </c>
    </row>
    <row r="79" spans="1:8" s="7" customFormat="1" ht="36">
      <c r="A79" s="20">
        <v>65</v>
      </c>
      <c r="B79" s="31" t="s">
        <v>27</v>
      </c>
      <c r="C79" s="32" t="s">
        <v>98</v>
      </c>
      <c r="D79" s="33" t="s">
        <v>99</v>
      </c>
      <c r="E79" s="32">
        <v>120</v>
      </c>
      <c r="F79" s="57">
        <v>336.4</v>
      </c>
      <c r="G79" s="57">
        <v>351.4</v>
      </c>
      <c r="H79" s="57">
        <v>363.6</v>
      </c>
    </row>
    <row r="80" spans="1:8" s="7" customFormat="1" ht="36">
      <c r="A80" s="20">
        <v>66</v>
      </c>
      <c r="B80" s="41" t="s">
        <v>100</v>
      </c>
      <c r="C80" s="24" t="s">
        <v>101</v>
      </c>
      <c r="D80" s="25" t="s">
        <v>17</v>
      </c>
      <c r="E80" s="24" t="s">
        <v>64</v>
      </c>
      <c r="F80" s="56">
        <f>F81+F88+F90</f>
        <v>7647.400000000001</v>
      </c>
      <c r="G80" s="56">
        <f>G81+G88+G90</f>
        <v>7177.6</v>
      </c>
      <c r="H80" s="56">
        <f>H81+H88+H90</f>
        <v>7226.299999999999</v>
      </c>
    </row>
    <row r="81" spans="1:8" s="7" customFormat="1" ht="24.75">
      <c r="A81" s="20">
        <v>67</v>
      </c>
      <c r="B81" s="30" t="s">
        <v>102</v>
      </c>
      <c r="C81" s="24" t="s">
        <v>103</v>
      </c>
      <c r="D81" s="25" t="s">
        <v>104</v>
      </c>
      <c r="E81" s="36" t="s">
        <v>64</v>
      </c>
      <c r="F81" s="56">
        <f>F82+F84</f>
        <v>7552.1</v>
      </c>
      <c r="G81" s="56">
        <f>G82+G84</f>
        <v>7132.3</v>
      </c>
      <c r="H81" s="56">
        <f>H82+H84</f>
        <v>7180.999999999999</v>
      </c>
    </row>
    <row r="82" spans="1:8" s="7" customFormat="1" ht="24.75">
      <c r="A82" s="20">
        <v>68</v>
      </c>
      <c r="B82" s="30" t="s">
        <v>105</v>
      </c>
      <c r="C82" s="24" t="s">
        <v>103</v>
      </c>
      <c r="D82" s="25" t="s">
        <v>106</v>
      </c>
      <c r="E82" s="36" t="s">
        <v>18</v>
      </c>
      <c r="F82" s="56">
        <f>SUM(F83:F83)</f>
        <v>80.5</v>
      </c>
      <c r="G82" s="56">
        <f>SUM(G83:G83)</f>
        <v>86.8</v>
      </c>
      <c r="H82" s="56">
        <f>SUM(H83:H83)</f>
        <v>90.2</v>
      </c>
    </row>
    <row r="83" spans="1:8" s="7" customFormat="1" ht="47.25">
      <c r="A83" s="20">
        <v>69</v>
      </c>
      <c r="B83" s="31" t="s">
        <v>30</v>
      </c>
      <c r="C83" s="32" t="s">
        <v>103</v>
      </c>
      <c r="D83" s="33" t="s">
        <v>107</v>
      </c>
      <c r="E83" s="39" t="s">
        <v>31</v>
      </c>
      <c r="F83" s="57">
        <v>80.5</v>
      </c>
      <c r="G83" s="57">
        <v>86.8</v>
      </c>
      <c r="H83" s="57">
        <v>90.2</v>
      </c>
    </row>
    <row r="84" spans="1:8" s="7" customFormat="1" ht="47.25">
      <c r="A84" s="20">
        <v>70</v>
      </c>
      <c r="B84" s="30" t="s">
        <v>108</v>
      </c>
      <c r="C84" s="24" t="s">
        <v>103</v>
      </c>
      <c r="D84" s="25" t="s">
        <v>109</v>
      </c>
      <c r="E84" s="42" t="s">
        <v>18</v>
      </c>
      <c r="F84" s="56">
        <f>F85+F86+F87</f>
        <v>7471.6</v>
      </c>
      <c r="G84" s="56">
        <f>G85+G86+G87</f>
        <v>7045.5</v>
      </c>
      <c r="H84" s="56">
        <f>H85+H86+H87</f>
        <v>7090.799999999999</v>
      </c>
    </row>
    <row r="85" spans="1:8" s="7" customFormat="1" ht="24.75">
      <c r="A85" s="20">
        <v>71</v>
      </c>
      <c r="B85" s="31" t="s">
        <v>85</v>
      </c>
      <c r="C85" s="32" t="s">
        <v>103</v>
      </c>
      <c r="D85" s="33" t="s">
        <v>110</v>
      </c>
      <c r="E85" s="39" t="s">
        <v>86</v>
      </c>
      <c r="F85" s="57">
        <v>5975.1</v>
      </c>
      <c r="G85" s="57">
        <v>5977.7</v>
      </c>
      <c r="H85" s="57">
        <v>5980.4</v>
      </c>
    </row>
    <row r="86" spans="1:8" s="7" customFormat="1" ht="47.25">
      <c r="A86" s="20">
        <v>72</v>
      </c>
      <c r="B86" s="31" t="s">
        <v>30</v>
      </c>
      <c r="C86" s="32" t="s">
        <v>103</v>
      </c>
      <c r="D86" s="33" t="s">
        <v>110</v>
      </c>
      <c r="E86" s="39" t="s">
        <v>31</v>
      </c>
      <c r="F86" s="57">
        <v>1102.1</v>
      </c>
      <c r="G86" s="57">
        <v>1067.8</v>
      </c>
      <c r="H86" s="57">
        <v>1110.4</v>
      </c>
    </row>
    <row r="87" spans="1:8" s="7" customFormat="1" ht="47.25">
      <c r="A87" s="20">
        <v>73</v>
      </c>
      <c r="B87" s="31" t="s">
        <v>30</v>
      </c>
      <c r="C87" s="32" t="s">
        <v>103</v>
      </c>
      <c r="D87" s="33" t="s">
        <v>111</v>
      </c>
      <c r="E87" s="39" t="s">
        <v>31</v>
      </c>
      <c r="F87" s="57">
        <v>394.4</v>
      </c>
      <c r="G87" s="57">
        <v>0</v>
      </c>
      <c r="H87" s="57">
        <v>0</v>
      </c>
    </row>
    <row r="88" spans="1:8" s="7" customFormat="1" ht="24.75">
      <c r="A88" s="20">
        <v>74</v>
      </c>
      <c r="B88" s="30" t="s">
        <v>112</v>
      </c>
      <c r="C88" s="24" t="s">
        <v>103</v>
      </c>
      <c r="D88" s="25" t="s">
        <v>113</v>
      </c>
      <c r="E88" s="42" t="s">
        <v>18</v>
      </c>
      <c r="F88" s="56">
        <f>SUM(F89:F89)</f>
        <v>5</v>
      </c>
      <c r="G88" s="56">
        <f>SUM(G89:G89)</f>
        <v>5</v>
      </c>
      <c r="H88" s="56">
        <f>SUM(H89:H89)</f>
        <v>5</v>
      </c>
    </row>
    <row r="89" spans="1:8" s="7" customFormat="1" ht="47.25">
      <c r="A89" s="20">
        <v>75</v>
      </c>
      <c r="B89" s="31" t="s">
        <v>30</v>
      </c>
      <c r="C89" s="38" t="s">
        <v>103</v>
      </c>
      <c r="D89" s="39" t="s">
        <v>114</v>
      </c>
      <c r="E89" s="39" t="s">
        <v>31</v>
      </c>
      <c r="F89" s="44">
        <v>5</v>
      </c>
      <c r="G89" s="44">
        <v>5</v>
      </c>
      <c r="H89" s="44">
        <v>5</v>
      </c>
    </row>
    <row r="90" spans="1:8" s="7" customFormat="1" ht="47.25">
      <c r="A90" s="20">
        <v>76</v>
      </c>
      <c r="B90" s="30" t="s">
        <v>115</v>
      </c>
      <c r="C90" s="24" t="s">
        <v>116</v>
      </c>
      <c r="D90" s="25" t="s">
        <v>17</v>
      </c>
      <c r="E90" s="42" t="s">
        <v>18</v>
      </c>
      <c r="F90" s="26">
        <f>F91+F93+F95</f>
        <v>90.3</v>
      </c>
      <c r="G90" s="26">
        <f>G91+G93+G95</f>
        <v>40.3</v>
      </c>
      <c r="H90" s="26">
        <f>H91+H93+H95</f>
        <v>40.3</v>
      </c>
    </row>
    <row r="91" spans="1:8" s="7" customFormat="1" ht="39" customHeight="1">
      <c r="A91" s="20">
        <v>77</v>
      </c>
      <c r="B91" s="30" t="s">
        <v>117</v>
      </c>
      <c r="C91" s="24" t="s">
        <v>116</v>
      </c>
      <c r="D91" s="25" t="s">
        <v>118</v>
      </c>
      <c r="E91" s="42" t="s">
        <v>18</v>
      </c>
      <c r="F91" s="56">
        <f>SUM(F92)</f>
        <v>74</v>
      </c>
      <c r="G91" s="56">
        <f>SUM(G92)</f>
        <v>24</v>
      </c>
      <c r="H91" s="56">
        <f>SUM(H92)</f>
        <v>24</v>
      </c>
    </row>
    <row r="92" spans="1:8" s="7" customFormat="1" ht="47.25">
      <c r="A92" s="20">
        <v>78</v>
      </c>
      <c r="B92" s="31" t="s">
        <v>30</v>
      </c>
      <c r="C92" s="60" t="s">
        <v>116</v>
      </c>
      <c r="D92" s="33" t="s">
        <v>119</v>
      </c>
      <c r="E92" s="39" t="s">
        <v>31</v>
      </c>
      <c r="F92" s="59">
        <v>74</v>
      </c>
      <c r="G92" s="59">
        <v>24</v>
      </c>
      <c r="H92" s="59">
        <v>24</v>
      </c>
    </row>
    <row r="93" spans="1:8" s="7" customFormat="1" ht="36">
      <c r="A93" s="20">
        <v>79</v>
      </c>
      <c r="B93" s="30" t="s">
        <v>120</v>
      </c>
      <c r="C93" s="24" t="s">
        <v>116</v>
      </c>
      <c r="D93" s="25" t="s">
        <v>121</v>
      </c>
      <c r="E93" s="42" t="s">
        <v>18</v>
      </c>
      <c r="F93" s="56">
        <f>SUM(F94)</f>
        <v>5</v>
      </c>
      <c r="G93" s="56">
        <f>SUM(G94)</f>
        <v>5</v>
      </c>
      <c r="H93" s="56">
        <f>SUM(H94)</f>
        <v>5</v>
      </c>
    </row>
    <row r="94" spans="1:8" s="7" customFormat="1" ht="47.25">
      <c r="A94" s="20">
        <v>80</v>
      </c>
      <c r="B94" s="31" t="s">
        <v>30</v>
      </c>
      <c r="C94" s="60" t="s">
        <v>116</v>
      </c>
      <c r="D94" s="33" t="s">
        <v>122</v>
      </c>
      <c r="E94" s="39" t="s">
        <v>31</v>
      </c>
      <c r="F94" s="59">
        <v>5</v>
      </c>
      <c r="G94" s="59">
        <v>5</v>
      </c>
      <c r="H94" s="59">
        <v>5</v>
      </c>
    </row>
    <row r="95" spans="1:8" s="7" customFormat="1" ht="47.25">
      <c r="A95" s="20">
        <v>81</v>
      </c>
      <c r="B95" s="30" t="s">
        <v>123</v>
      </c>
      <c r="C95" s="24" t="s">
        <v>116</v>
      </c>
      <c r="D95" s="25" t="s">
        <v>124</v>
      </c>
      <c r="E95" s="42" t="s">
        <v>18</v>
      </c>
      <c r="F95" s="56">
        <f>SUM(F96)</f>
        <v>11.3</v>
      </c>
      <c r="G95" s="56">
        <f>SUM(G96)</f>
        <v>11.3</v>
      </c>
      <c r="H95" s="56">
        <f>SUM(H96)</f>
        <v>11.3</v>
      </c>
    </row>
    <row r="96" spans="1:8" s="7" customFormat="1" ht="47.25">
      <c r="A96" s="20">
        <v>82</v>
      </c>
      <c r="B96" s="31" t="s">
        <v>30</v>
      </c>
      <c r="C96" s="60" t="s">
        <v>116</v>
      </c>
      <c r="D96" s="33" t="s">
        <v>125</v>
      </c>
      <c r="E96" s="39" t="s">
        <v>31</v>
      </c>
      <c r="F96" s="59">
        <v>11.3</v>
      </c>
      <c r="G96" s="59">
        <v>11.3</v>
      </c>
      <c r="H96" s="59">
        <v>11.3</v>
      </c>
    </row>
    <row r="97" spans="1:8" s="7" customFormat="1" ht="14.25">
      <c r="A97" s="20">
        <v>83</v>
      </c>
      <c r="B97" s="30" t="s">
        <v>126</v>
      </c>
      <c r="C97" s="24" t="s">
        <v>127</v>
      </c>
      <c r="D97" s="25" t="s">
        <v>17</v>
      </c>
      <c r="E97" s="42" t="s">
        <v>18</v>
      </c>
      <c r="F97" s="56">
        <f>F103+F107+F98+F110</f>
        <v>34981.9</v>
      </c>
      <c r="G97" s="56">
        <f>G103+G107+G98+G110</f>
        <v>26538.500000000004</v>
      </c>
      <c r="H97" s="56">
        <f>H103+H107+H98+H110</f>
        <v>3340.8</v>
      </c>
    </row>
    <row r="98" spans="1:8" s="7" customFormat="1" ht="24.75">
      <c r="A98" s="20">
        <v>84</v>
      </c>
      <c r="B98" s="30" t="s">
        <v>128</v>
      </c>
      <c r="C98" s="24" t="s">
        <v>129</v>
      </c>
      <c r="D98" s="25" t="s">
        <v>17</v>
      </c>
      <c r="E98" s="42" t="s">
        <v>18</v>
      </c>
      <c r="F98" s="56">
        <f aca="true" t="shared" si="21" ref="F98:F99">F99</f>
        <v>191.1</v>
      </c>
      <c r="G98" s="56">
        <f aca="true" t="shared" si="22" ref="G98:G99">G99</f>
        <v>239.7</v>
      </c>
      <c r="H98" s="56">
        <f aca="true" t="shared" si="23" ref="H98:H99">H99</f>
        <v>242</v>
      </c>
    </row>
    <row r="99" spans="1:8" s="7" customFormat="1" ht="24.75">
      <c r="A99" s="20">
        <v>85</v>
      </c>
      <c r="B99" s="30" t="s">
        <v>130</v>
      </c>
      <c r="C99" s="24" t="s">
        <v>129</v>
      </c>
      <c r="D99" s="25" t="s">
        <v>131</v>
      </c>
      <c r="E99" s="42" t="s">
        <v>18</v>
      </c>
      <c r="F99" s="56">
        <f t="shared" si="21"/>
        <v>191.1</v>
      </c>
      <c r="G99" s="56">
        <f t="shared" si="22"/>
        <v>239.7</v>
      </c>
      <c r="H99" s="56">
        <f t="shared" si="23"/>
        <v>242</v>
      </c>
    </row>
    <row r="100" spans="1:8" s="7" customFormat="1" ht="36.75" customHeight="1">
      <c r="A100" s="20">
        <v>86</v>
      </c>
      <c r="B100" s="30" t="s">
        <v>132</v>
      </c>
      <c r="C100" s="24" t="s">
        <v>129</v>
      </c>
      <c r="D100" s="25" t="s">
        <v>133</v>
      </c>
      <c r="E100" s="42" t="s">
        <v>18</v>
      </c>
      <c r="F100" s="56">
        <f>F101+F102</f>
        <v>191.1</v>
      </c>
      <c r="G100" s="56">
        <f>G101+G102</f>
        <v>239.7</v>
      </c>
      <c r="H100" s="56">
        <f>H101+H102</f>
        <v>242</v>
      </c>
    </row>
    <row r="101" spans="1:8" s="7" customFormat="1" ht="68.25" customHeight="1">
      <c r="A101" s="20">
        <v>87</v>
      </c>
      <c r="B101" s="31" t="s">
        <v>134</v>
      </c>
      <c r="C101" s="32" t="s">
        <v>129</v>
      </c>
      <c r="D101" s="33" t="s">
        <v>135</v>
      </c>
      <c r="E101" s="43" t="s">
        <v>31</v>
      </c>
      <c r="F101" s="59">
        <v>8.1</v>
      </c>
      <c r="G101" s="59">
        <v>8.1</v>
      </c>
      <c r="H101" s="59">
        <v>8.1</v>
      </c>
    </row>
    <row r="102" spans="1:8" s="7" customFormat="1" ht="58.5">
      <c r="A102" s="20">
        <v>88</v>
      </c>
      <c r="B102" s="31" t="s">
        <v>136</v>
      </c>
      <c r="C102" s="32" t="s">
        <v>129</v>
      </c>
      <c r="D102" s="33" t="s">
        <v>137</v>
      </c>
      <c r="E102" s="43" t="s">
        <v>31</v>
      </c>
      <c r="F102" s="57">
        <v>183</v>
      </c>
      <c r="G102" s="57">
        <v>231.6</v>
      </c>
      <c r="H102" s="57">
        <v>233.9</v>
      </c>
    </row>
    <row r="103" spans="1:8" s="7" customFormat="1" ht="14.25">
      <c r="A103" s="20">
        <v>89</v>
      </c>
      <c r="B103" s="30" t="s">
        <v>138</v>
      </c>
      <c r="C103" s="24" t="s">
        <v>139</v>
      </c>
      <c r="D103" s="25" t="s">
        <v>17</v>
      </c>
      <c r="E103" s="42" t="s">
        <v>18</v>
      </c>
      <c r="F103" s="56">
        <f aca="true" t="shared" si="24" ref="F103:F105">F104</f>
        <v>88</v>
      </c>
      <c r="G103" s="56">
        <f aca="true" t="shared" si="25" ref="G103:G105">G104</f>
        <v>88</v>
      </c>
      <c r="H103" s="56">
        <f aca="true" t="shared" si="26" ref="H103:H105">H104</f>
        <v>88</v>
      </c>
    </row>
    <row r="104" spans="1:8" s="7" customFormat="1" ht="24.75">
      <c r="A104" s="20">
        <v>90</v>
      </c>
      <c r="B104" s="30" t="s">
        <v>140</v>
      </c>
      <c r="C104" s="24" t="s">
        <v>139</v>
      </c>
      <c r="D104" s="25" t="s">
        <v>104</v>
      </c>
      <c r="E104" s="42" t="s">
        <v>18</v>
      </c>
      <c r="F104" s="56">
        <f t="shared" si="24"/>
        <v>88</v>
      </c>
      <c r="G104" s="56">
        <f t="shared" si="25"/>
        <v>88</v>
      </c>
      <c r="H104" s="56">
        <f t="shared" si="26"/>
        <v>88</v>
      </c>
    </row>
    <row r="105" spans="1:8" s="7" customFormat="1" ht="47.25">
      <c r="A105" s="20">
        <v>91</v>
      </c>
      <c r="B105" s="30" t="s">
        <v>108</v>
      </c>
      <c r="C105" s="24" t="s">
        <v>139</v>
      </c>
      <c r="D105" s="25" t="s">
        <v>109</v>
      </c>
      <c r="E105" s="42" t="s">
        <v>18</v>
      </c>
      <c r="F105" s="56">
        <f t="shared" si="24"/>
        <v>88</v>
      </c>
      <c r="G105" s="56">
        <f t="shared" si="25"/>
        <v>88</v>
      </c>
      <c r="H105" s="56">
        <f t="shared" si="26"/>
        <v>88</v>
      </c>
    </row>
    <row r="106" spans="1:8" s="7" customFormat="1" ht="47.25">
      <c r="A106" s="20">
        <v>92</v>
      </c>
      <c r="B106" s="31" t="s">
        <v>30</v>
      </c>
      <c r="C106" s="32" t="s">
        <v>139</v>
      </c>
      <c r="D106" s="33" t="s">
        <v>141</v>
      </c>
      <c r="E106" s="43" t="s">
        <v>31</v>
      </c>
      <c r="F106" s="59">
        <f>63+25</f>
        <v>88</v>
      </c>
      <c r="G106" s="59">
        <f>63+25</f>
        <v>88</v>
      </c>
      <c r="H106" s="59">
        <f>63+25</f>
        <v>88</v>
      </c>
    </row>
    <row r="107" spans="1:8" s="7" customFormat="1" ht="36">
      <c r="A107" s="20">
        <v>93</v>
      </c>
      <c r="B107" s="41" t="s">
        <v>142</v>
      </c>
      <c r="C107" s="24" t="s">
        <v>143</v>
      </c>
      <c r="D107" s="25" t="s">
        <v>131</v>
      </c>
      <c r="E107" s="36" t="s">
        <v>18</v>
      </c>
      <c r="F107" s="56">
        <f>F108</f>
        <v>32006.9</v>
      </c>
      <c r="G107" s="56">
        <f>G108</f>
        <v>26094.9</v>
      </c>
      <c r="H107" s="56">
        <f>H108</f>
        <v>2894.9</v>
      </c>
    </row>
    <row r="108" spans="1:8" s="7" customFormat="1" ht="24.75">
      <c r="A108" s="20">
        <v>94</v>
      </c>
      <c r="B108" s="61" t="s">
        <v>144</v>
      </c>
      <c r="C108" s="24" t="s">
        <v>143</v>
      </c>
      <c r="D108" s="25" t="s">
        <v>145</v>
      </c>
      <c r="E108" s="36" t="s">
        <v>18</v>
      </c>
      <c r="F108" s="56">
        <f>SUM(F109:F109)</f>
        <v>32006.9</v>
      </c>
      <c r="G108" s="56">
        <f>SUM(G109:G109)</f>
        <v>26094.9</v>
      </c>
      <c r="H108" s="56">
        <f>SUM(H109:H109)</f>
        <v>2894.9</v>
      </c>
    </row>
    <row r="109" spans="1:8" s="7" customFormat="1" ht="47.25">
      <c r="A109" s="20">
        <v>95</v>
      </c>
      <c r="B109" s="31" t="s">
        <v>30</v>
      </c>
      <c r="C109" s="32" t="s">
        <v>143</v>
      </c>
      <c r="D109" s="33" t="s">
        <v>146</v>
      </c>
      <c r="E109" s="39" t="s">
        <v>31</v>
      </c>
      <c r="F109" s="57">
        <v>32006.9</v>
      </c>
      <c r="G109" s="57">
        <v>26094.9</v>
      </c>
      <c r="H109" s="57">
        <v>2894.9</v>
      </c>
    </row>
    <row r="110" spans="1:8" s="7" customFormat="1" ht="61.5" customHeight="1">
      <c r="A110" s="20">
        <v>96</v>
      </c>
      <c r="B110" s="30" t="s">
        <v>21</v>
      </c>
      <c r="C110" s="24" t="s">
        <v>147</v>
      </c>
      <c r="D110" s="25" t="s">
        <v>22</v>
      </c>
      <c r="E110" s="36" t="s">
        <v>18</v>
      </c>
      <c r="F110" s="56">
        <f>F111+F114</f>
        <v>2695.9</v>
      </c>
      <c r="G110" s="56">
        <f>G111+G114</f>
        <v>115.9</v>
      </c>
      <c r="H110" s="56">
        <f>H111+H114</f>
        <v>115.9</v>
      </c>
    </row>
    <row r="111" spans="1:8" s="7" customFormat="1" ht="36">
      <c r="A111" s="20">
        <v>97</v>
      </c>
      <c r="B111" s="30" t="s">
        <v>148</v>
      </c>
      <c r="C111" s="24" t="s">
        <v>147</v>
      </c>
      <c r="D111" s="25" t="s">
        <v>149</v>
      </c>
      <c r="E111" s="36" t="s">
        <v>18</v>
      </c>
      <c r="F111" s="56">
        <f>SUM(F112:F113)</f>
        <v>115.9</v>
      </c>
      <c r="G111" s="56">
        <f>SUM(G112:G113)</f>
        <v>115.9</v>
      </c>
      <c r="H111" s="56">
        <f>SUM(H112:H113)</f>
        <v>115.9</v>
      </c>
    </row>
    <row r="112" spans="1:8" s="7" customFormat="1" ht="47.25">
      <c r="A112" s="20">
        <v>98</v>
      </c>
      <c r="B112" s="31" t="s">
        <v>30</v>
      </c>
      <c r="C112" s="32" t="s">
        <v>147</v>
      </c>
      <c r="D112" s="33" t="s">
        <v>150</v>
      </c>
      <c r="E112" s="39" t="s">
        <v>31</v>
      </c>
      <c r="F112" s="57">
        <v>15.9</v>
      </c>
      <c r="G112" s="57">
        <v>15.9</v>
      </c>
      <c r="H112" s="57">
        <v>15.9</v>
      </c>
    </row>
    <row r="113" spans="1:8" s="7" customFormat="1" ht="24.75">
      <c r="A113" s="20">
        <v>99</v>
      </c>
      <c r="B113" s="62" t="s">
        <v>151</v>
      </c>
      <c r="C113" s="39" t="s">
        <v>152</v>
      </c>
      <c r="D113" s="43" t="s">
        <v>150</v>
      </c>
      <c r="E113" s="43" t="s">
        <v>153</v>
      </c>
      <c r="F113" s="57">
        <v>100</v>
      </c>
      <c r="G113" s="57">
        <v>100</v>
      </c>
      <c r="H113" s="57">
        <v>100</v>
      </c>
    </row>
    <row r="114" spans="1:8" s="7" customFormat="1" ht="36">
      <c r="A114" s="20">
        <v>100</v>
      </c>
      <c r="B114" s="30" t="s">
        <v>65</v>
      </c>
      <c r="C114" s="24" t="s">
        <v>147</v>
      </c>
      <c r="D114" s="25" t="s">
        <v>68</v>
      </c>
      <c r="E114" s="36" t="s">
        <v>18</v>
      </c>
      <c r="F114" s="56">
        <f>F115</f>
        <v>2580</v>
      </c>
      <c r="G114" s="56">
        <f>G115</f>
        <v>0</v>
      </c>
      <c r="H114" s="56">
        <f>H115</f>
        <v>0</v>
      </c>
    </row>
    <row r="115" spans="1:8" s="7" customFormat="1" ht="47.25">
      <c r="A115" s="20">
        <v>101</v>
      </c>
      <c r="B115" s="31" t="s">
        <v>30</v>
      </c>
      <c r="C115" s="32" t="s">
        <v>147</v>
      </c>
      <c r="D115" s="33" t="s">
        <v>68</v>
      </c>
      <c r="E115" s="39" t="s">
        <v>31</v>
      </c>
      <c r="F115" s="59">
        <v>2580</v>
      </c>
      <c r="G115" s="59">
        <v>0</v>
      </c>
      <c r="H115" s="59">
        <v>0</v>
      </c>
    </row>
    <row r="116" spans="1:8" s="7" customFormat="1" ht="24.75">
      <c r="A116" s="20">
        <v>102</v>
      </c>
      <c r="B116" s="30" t="s">
        <v>154</v>
      </c>
      <c r="C116" s="24" t="s">
        <v>155</v>
      </c>
      <c r="D116" s="25" t="s">
        <v>17</v>
      </c>
      <c r="E116" s="36" t="s">
        <v>18</v>
      </c>
      <c r="F116" s="56">
        <f>F118+F123+F131+F135</f>
        <v>235180.89999999997</v>
      </c>
      <c r="G116" s="56">
        <f>G118+G123+G131+G135</f>
        <v>112055.6</v>
      </c>
      <c r="H116" s="56">
        <f>H118+H123+H131+H135</f>
        <v>27644.5</v>
      </c>
    </row>
    <row r="117" spans="1:8" s="7" customFormat="1" ht="14.25">
      <c r="A117" s="20">
        <v>103</v>
      </c>
      <c r="B117" s="55" t="s">
        <v>156</v>
      </c>
      <c r="C117" s="24" t="s">
        <v>157</v>
      </c>
      <c r="D117" s="25" t="s">
        <v>17</v>
      </c>
      <c r="E117" s="36" t="s">
        <v>18</v>
      </c>
      <c r="F117" s="56">
        <f aca="true" t="shared" si="27" ref="F117:F118">F118</f>
        <v>17023.4</v>
      </c>
      <c r="G117" s="56">
        <f aca="true" t="shared" si="28" ref="G117:G118">G118</f>
        <v>14776.7</v>
      </c>
      <c r="H117" s="56">
        <f aca="true" t="shared" si="29" ref="H117:H118">H118</f>
        <v>14776.8</v>
      </c>
    </row>
    <row r="118" spans="1:8" s="7" customFormat="1" ht="36">
      <c r="A118" s="20">
        <v>104</v>
      </c>
      <c r="B118" s="23" t="s">
        <v>142</v>
      </c>
      <c r="C118" s="24" t="s">
        <v>158</v>
      </c>
      <c r="D118" s="25" t="s">
        <v>131</v>
      </c>
      <c r="E118" s="42" t="s">
        <v>18</v>
      </c>
      <c r="F118" s="56">
        <f t="shared" si="27"/>
        <v>17023.4</v>
      </c>
      <c r="G118" s="56">
        <f t="shared" si="28"/>
        <v>14776.7</v>
      </c>
      <c r="H118" s="56">
        <f t="shared" si="29"/>
        <v>14776.8</v>
      </c>
    </row>
    <row r="119" spans="1:8" s="7" customFormat="1" ht="47.25">
      <c r="A119" s="20">
        <v>105</v>
      </c>
      <c r="B119" s="23" t="s">
        <v>159</v>
      </c>
      <c r="C119" s="24" t="s">
        <v>157</v>
      </c>
      <c r="D119" s="25" t="s">
        <v>160</v>
      </c>
      <c r="E119" s="42" t="s">
        <v>18</v>
      </c>
      <c r="F119" s="56">
        <f>SUM(F120:F121)</f>
        <v>17023.4</v>
      </c>
      <c r="G119" s="56">
        <f>SUM(G120:G121)</f>
        <v>14776.7</v>
      </c>
      <c r="H119" s="56">
        <f>SUM(H120:H121)</f>
        <v>14776.8</v>
      </c>
    </row>
    <row r="120" spans="1:8" s="7" customFormat="1" ht="69.75">
      <c r="A120" s="20">
        <v>106</v>
      </c>
      <c r="B120" s="63" t="s">
        <v>161</v>
      </c>
      <c r="C120" s="32" t="s">
        <v>157</v>
      </c>
      <c r="D120" s="33" t="s">
        <v>162</v>
      </c>
      <c r="E120" s="43" t="s">
        <v>31</v>
      </c>
      <c r="F120" s="57">
        <v>12904.5</v>
      </c>
      <c r="G120" s="57">
        <v>12904.5</v>
      </c>
      <c r="H120" s="57">
        <v>12904.5</v>
      </c>
    </row>
    <row r="121" spans="1:8" s="7" customFormat="1" ht="58.5">
      <c r="A121" s="20">
        <v>107</v>
      </c>
      <c r="B121" s="63" t="s">
        <v>163</v>
      </c>
      <c r="C121" s="32" t="s">
        <v>157</v>
      </c>
      <c r="D121" s="33" t="s">
        <v>164</v>
      </c>
      <c r="E121" s="43" t="s">
        <v>31</v>
      </c>
      <c r="F121" s="57">
        <v>4118.9</v>
      </c>
      <c r="G121" s="57">
        <v>1872.2</v>
      </c>
      <c r="H121" s="57">
        <v>1872.3</v>
      </c>
    </row>
    <row r="122" spans="1:8" s="7" customFormat="1" ht="14.25">
      <c r="A122" s="20">
        <v>108</v>
      </c>
      <c r="B122" s="64" t="s">
        <v>165</v>
      </c>
      <c r="C122" s="24" t="s">
        <v>166</v>
      </c>
      <c r="D122" s="25" t="s">
        <v>17</v>
      </c>
      <c r="E122" s="36" t="s">
        <v>18</v>
      </c>
      <c r="F122" s="56">
        <f aca="true" t="shared" si="30" ref="F122:F123">F123</f>
        <v>164585.8</v>
      </c>
      <c r="G122" s="56">
        <f aca="true" t="shared" si="31" ref="G122:G123">G123</f>
        <v>84486.20000000001</v>
      </c>
      <c r="H122" s="56">
        <f aca="true" t="shared" si="32" ref="H122:H123">H123</f>
        <v>75</v>
      </c>
    </row>
    <row r="123" spans="1:8" s="7" customFormat="1" ht="36">
      <c r="A123" s="20">
        <v>109</v>
      </c>
      <c r="B123" s="23" t="s">
        <v>142</v>
      </c>
      <c r="C123" s="24" t="s">
        <v>166</v>
      </c>
      <c r="D123" s="25" t="s">
        <v>131</v>
      </c>
      <c r="E123" s="42" t="s">
        <v>18</v>
      </c>
      <c r="F123" s="56">
        <f t="shared" si="30"/>
        <v>164585.8</v>
      </c>
      <c r="G123" s="56">
        <f t="shared" si="31"/>
        <v>84486.20000000001</v>
      </c>
      <c r="H123" s="56">
        <f t="shared" si="32"/>
        <v>75</v>
      </c>
    </row>
    <row r="124" spans="1:8" s="7" customFormat="1" ht="36">
      <c r="A124" s="20">
        <v>110</v>
      </c>
      <c r="B124" s="30" t="s">
        <v>167</v>
      </c>
      <c r="C124" s="24" t="s">
        <v>166</v>
      </c>
      <c r="D124" s="25" t="s">
        <v>168</v>
      </c>
      <c r="E124" s="42" t="s">
        <v>18</v>
      </c>
      <c r="F124" s="56">
        <f>SUM(F125:F129)</f>
        <v>164585.8</v>
      </c>
      <c r="G124" s="56">
        <f>SUM(G125:G129)</f>
        <v>84486.20000000001</v>
      </c>
      <c r="H124" s="56">
        <f>SUM(H125:H129)</f>
        <v>75</v>
      </c>
    </row>
    <row r="125" spans="1:8" s="7" customFormat="1" ht="47.25">
      <c r="A125" s="20">
        <v>111</v>
      </c>
      <c r="B125" s="31" t="s">
        <v>169</v>
      </c>
      <c r="C125" s="32" t="s">
        <v>166</v>
      </c>
      <c r="D125" s="33" t="s">
        <v>170</v>
      </c>
      <c r="E125" s="43" t="s">
        <v>31</v>
      </c>
      <c r="F125" s="59">
        <v>75</v>
      </c>
      <c r="G125" s="59">
        <v>75</v>
      </c>
      <c r="H125" s="59">
        <v>75</v>
      </c>
    </row>
    <row r="126" spans="1:8" s="7" customFormat="1" ht="36">
      <c r="A126" s="20">
        <v>112</v>
      </c>
      <c r="B126" s="65" t="s">
        <v>171</v>
      </c>
      <c r="C126" s="32" t="s">
        <v>166</v>
      </c>
      <c r="D126" s="33" t="s">
        <v>172</v>
      </c>
      <c r="E126" s="43" t="s">
        <v>173</v>
      </c>
      <c r="F126" s="59">
        <v>0</v>
      </c>
      <c r="G126" s="59">
        <v>0</v>
      </c>
      <c r="H126" s="59">
        <v>0</v>
      </c>
    </row>
    <row r="127" spans="1:8" s="7" customFormat="1" ht="103.5">
      <c r="A127" s="20">
        <v>113</v>
      </c>
      <c r="B127" s="66" t="s">
        <v>174</v>
      </c>
      <c r="C127" s="67" t="s">
        <v>175</v>
      </c>
      <c r="D127" s="33" t="s">
        <v>176</v>
      </c>
      <c r="E127" s="33" t="s">
        <v>173</v>
      </c>
      <c r="F127" s="68">
        <v>152390.3</v>
      </c>
      <c r="G127" s="68">
        <v>76295.6</v>
      </c>
      <c r="H127" s="57">
        <v>0</v>
      </c>
    </row>
    <row r="128" spans="1:8" ht="103.5">
      <c r="A128" s="20">
        <v>114</v>
      </c>
      <c r="B128" s="66" t="s">
        <v>174</v>
      </c>
      <c r="C128" s="67" t="s">
        <v>175</v>
      </c>
      <c r="D128" s="33" t="s">
        <v>177</v>
      </c>
      <c r="E128" s="33" t="s">
        <v>173</v>
      </c>
      <c r="F128" s="69">
        <v>8020.5</v>
      </c>
      <c r="G128" s="69">
        <v>4015.6</v>
      </c>
      <c r="H128" s="57">
        <v>0</v>
      </c>
    </row>
    <row r="129" spans="1:8" s="7" customFormat="1" ht="36">
      <c r="A129" s="20">
        <v>115</v>
      </c>
      <c r="B129" s="65" t="s">
        <v>178</v>
      </c>
      <c r="C129" s="32" t="s">
        <v>166</v>
      </c>
      <c r="D129" s="33" t="s">
        <v>179</v>
      </c>
      <c r="E129" s="43" t="s">
        <v>173</v>
      </c>
      <c r="F129" s="59">
        <v>4100</v>
      </c>
      <c r="G129" s="59">
        <v>4100</v>
      </c>
      <c r="H129" s="59">
        <v>0</v>
      </c>
    </row>
    <row r="130" spans="1:8" s="7" customFormat="1" ht="14.25">
      <c r="A130" s="20">
        <v>116</v>
      </c>
      <c r="B130" s="64" t="s">
        <v>180</v>
      </c>
      <c r="C130" s="24" t="s">
        <v>181</v>
      </c>
      <c r="D130" s="25" t="s">
        <v>17</v>
      </c>
      <c r="E130" s="36" t="s">
        <v>18</v>
      </c>
      <c r="F130" s="56">
        <f aca="true" t="shared" si="33" ref="F130:F131">F131</f>
        <v>52234.7</v>
      </c>
      <c r="G130" s="56">
        <f aca="true" t="shared" si="34" ref="G130:G131">G131</f>
        <v>11455.7</v>
      </c>
      <c r="H130" s="56">
        <f aca="true" t="shared" si="35" ref="H130:H131">H131</f>
        <v>11455.7</v>
      </c>
    </row>
    <row r="131" spans="1:8" s="7" customFormat="1" ht="36">
      <c r="A131" s="20">
        <v>117</v>
      </c>
      <c r="B131" s="23" t="s">
        <v>142</v>
      </c>
      <c r="C131" s="24" t="s">
        <v>181</v>
      </c>
      <c r="D131" s="25" t="s">
        <v>131</v>
      </c>
      <c r="E131" s="36" t="s">
        <v>18</v>
      </c>
      <c r="F131" s="56">
        <f t="shared" si="33"/>
        <v>52234.7</v>
      </c>
      <c r="G131" s="56">
        <f t="shared" si="34"/>
        <v>11455.7</v>
      </c>
      <c r="H131" s="56">
        <f t="shared" si="35"/>
        <v>11455.7</v>
      </c>
    </row>
    <row r="132" spans="1:8" s="7" customFormat="1" ht="38.25" customHeight="1">
      <c r="A132" s="20">
        <v>118</v>
      </c>
      <c r="B132" s="30" t="s">
        <v>182</v>
      </c>
      <c r="C132" s="24" t="s">
        <v>181</v>
      </c>
      <c r="D132" s="25" t="s">
        <v>133</v>
      </c>
      <c r="E132" s="36" t="s">
        <v>18</v>
      </c>
      <c r="F132" s="56">
        <f>SUM(F133:F134)</f>
        <v>52234.7</v>
      </c>
      <c r="G132" s="56">
        <f>SUM(G133:G134)</f>
        <v>11455.7</v>
      </c>
      <c r="H132" s="56">
        <f>SUM(H133:H134)</f>
        <v>11455.7</v>
      </c>
    </row>
    <row r="133" spans="1:8" s="7" customFormat="1" ht="47.25">
      <c r="A133" s="20">
        <v>119</v>
      </c>
      <c r="B133" s="31" t="s">
        <v>169</v>
      </c>
      <c r="C133" s="32" t="s">
        <v>181</v>
      </c>
      <c r="D133" s="33" t="s">
        <v>183</v>
      </c>
      <c r="E133" s="39" t="s">
        <v>31</v>
      </c>
      <c r="F133" s="57">
        <v>52199.7</v>
      </c>
      <c r="G133" s="57">
        <v>11420.7</v>
      </c>
      <c r="H133" s="57">
        <v>11420.7</v>
      </c>
    </row>
    <row r="134" spans="1:8" s="7" customFormat="1" ht="24.75">
      <c r="A134" s="20">
        <v>120</v>
      </c>
      <c r="B134" s="31" t="s">
        <v>151</v>
      </c>
      <c r="C134" s="32" t="s">
        <v>181</v>
      </c>
      <c r="D134" s="33" t="s">
        <v>183</v>
      </c>
      <c r="E134" s="39" t="s">
        <v>153</v>
      </c>
      <c r="F134" s="57">
        <v>35</v>
      </c>
      <c r="G134" s="57">
        <v>35</v>
      </c>
      <c r="H134" s="57">
        <v>35</v>
      </c>
    </row>
    <row r="135" spans="1:8" s="7" customFormat="1" ht="36">
      <c r="A135" s="20">
        <v>121</v>
      </c>
      <c r="B135" s="30" t="s">
        <v>184</v>
      </c>
      <c r="C135" s="24" t="s">
        <v>185</v>
      </c>
      <c r="D135" s="25" t="s">
        <v>17</v>
      </c>
      <c r="E135" s="36" t="s">
        <v>18</v>
      </c>
      <c r="F135" s="56">
        <f>SUM(F136:F136)</f>
        <v>1337</v>
      </c>
      <c r="G135" s="56">
        <f>SUM(G136:G136)</f>
        <v>1337</v>
      </c>
      <c r="H135" s="56">
        <f>SUM(H136:H136)</f>
        <v>1337</v>
      </c>
    </row>
    <row r="136" spans="1:8" s="7" customFormat="1" ht="117.75" customHeight="1">
      <c r="A136" s="20">
        <v>122</v>
      </c>
      <c r="B136" s="63" t="s">
        <v>186</v>
      </c>
      <c r="C136" s="33" t="s">
        <v>187</v>
      </c>
      <c r="D136" s="33" t="s">
        <v>188</v>
      </c>
      <c r="E136" s="39" t="s">
        <v>77</v>
      </c>
      <c r="F136" s="57">
        <v>1337</v>
      </c>
      <c r="G136" s="57">
        <v>1337</v>
      </c>
      <c r="H136" s="57">
        <v>1337</v>
      </c>
    </row>
    <row r="137" spans="1:8" s="7" customFormat="1" ht="14.25">
      <c r="A137" s="20">
        <v>123</v>
      </c>
      <c r="B137" s="30" t="s">
        <v>189</v>
      </c>
      <c r="C137" s="35" t="s">
        <v>190</v>
      </c>
      <c r="D137" s="35" t="s">
        <v>17</v>
      </c>
      <c r="E137" s="36" t="s">
        <v>18</v>
      </c>
      <c r="F137" s="26">
        <f>F139+F149+F174+F192+F168</f>
        <v>353687.2</v>
      </c>
      <c r="G137" s="26">
        <f>G139+G149+G174+G192+G168</f>
        <v>364322.9</v>
      </c>
      <c r="H137" s="26">
        <f>H139+H149+H174+H192+H168</f>
        <v>372528.4</v>
      </c>
    </row>
    <row r="138" spans="1:8" s="7" customFormat="1" ht="47.25">
      <c r="A138" s="20">
        <v>124</v>
      </c>
      <c r="B138" s="30" t="s">
        <v>191</v>
      </c>
      <c r="C138" s="35" t="s">
        <v>190</v>
      </c>
      <c r="D138" s="36" t="s">
        <v>192</v>
      </c>
      <c r="E138" s="36" t="s">
        <v>18</v>
      </c>
      <c r="F138" s="26">
        <f>F139+F149+F168</f>
        <v>344382.39999999997</v>
      </c>
      <c r="G138" s="26">
        <f>G139+G149+G168</f>
        <v>355023.2</v>
      </c>
      <c r="H138" s="26">
        <f>H139+H149+H168</f>
        <v>363213.9</v>
      </c>
    </row>
    <row r="139" spans="1:8" s="7" customFormat="1" ht="47.25">
      <c r="A139" s="20">
        <v>125</v>
      </c>
      <c r="B139" s="30" t="s">
        <v>193</v>
      </c>
      <c r="C139" s="35" t="s">
        <v>194</v>
      </c>
      <c r="D139" s="36" t="s">
        <v>195</v>
      </c>
      <c r="E139" s="36" t="s">
        <v>18</v>
      </c>
      <c r="F139" s="26">
        <f>F140+F143+F147+F145</f>
        <v>140941.19999999998</v>
      </c>
      <c r="G139" s="26">
        <f>G140+G143+G147</f>
        <v>148251.4</v>
      </c>
      <c r="H139" s="26">
        <f>H140+H143+H147</f>
        <v>152450.4</v>
      </c>
    </row>
    <row r="140" spans="1:8" s="7" customFormat="1" ht="81">
      <c r="A140" s="20">
        <v>126</v>
      </c>
      <c r="B140" s="61" t="s">
        <v>196</v>
      </c>
      <c r="C140" s="46" t="s">
        <v>194</v>
      </c>
      <c r="D140" s="25" t="s">
        <v>197</v>
      </c>
      <c r="E140" s="25" t="s">
        <v>18</v>
      </c>
      <c r="F140" s="26">
        <f>SUM(F141:F142)</f>
        <v>100704</v>
      </c>
      <c r="G140" s="26">
        <f>SUM(G141:G142)</f>
        <v>104971</v>
      </c>
      <c r="H140" s="26">
        <f>SUM(H141:H142)</f>
        <v>109170</v>
      </c>
    </row>
    <row r="141" spans="1:8" s="7" customFormat="1" ht="24.75">
      <c r="A141" s="20">
        <v>127</v>
      </c>
      <c r="B141" s="31" t="s">
        <v>198</v>
      </c>
      <c r="C141" s="60" t="s">
        <v>194</v>
      </c>
      <c r="D141" s="33" t="s">
        <v>199</v>
      </c>
      <c r="E141" s="39" t="s">
        <v>73</v>
      </c>
      <c r="F141" s="34">
        <v>99714</v>
      </c>
      <c r="G141" s="34">
        <v>103981</v>
      </c>
      <c r="H141" s="34">
        <v>108180</v>
      </c>
    </row>
    <row r="142" spans="1:8" s="7" customFormat="1" ht="24.75">
      <c r="A142" s="20">
        <v>128</v>
      </c>
      <c r="B142" s="31" t="s">
        <v>198</v>
      </c>
      <c r="C142" s="60" t="s">
        <v>194</v>
      </c>
      <c r="D142" s="33" t="s">
        <v>200</v>
      </c>
      <c r="E142" s="39" t="s">
        <v>73</v>
      </c>
      <c r="F142" s="34">
        <v>990</v>
      </c>
      <c r="G142" s="34">
        <v>990</v>
      </c>
      <c r="H142" s="34">
        <v>990</v>
      </c>
    </row>
    <row r="143" spans="1:8" s="7" customFormat="1" ht="36">
      <c r="A143" s="20">
        <v>129</v>
      </c>
      <c r="B143" s="30" t="s">
        <v>201</v>
      </c>
      <c r="C143" s="35" t="s">
        <v>194</v>
      </c>
      <c r="D143" s="25" t="s">
        <v>202</v>
      </c>
      <c r="E143" s="36" t="s">
        <v>18</v>
      </c>
      <c r="F143" s="26">
        <f>SUM(F144:F144)</f>
        <v>34280.4</v>
      </c>
      <c r="G143" s="26">
        <f>SUM(G144:G144)</f>
        <v>34280.4</v>
      </c>
      <c r="H143" s="26">
        <f>SUM(H144:H144)</f>
        <v>34280.4</v>
      </c>
    </row>
    <row r="144" spans="1:8" s="7" customFormat="1" ht="24.75">
      <c r="A144" s="20">
        <v>130</v>
      </c>
      <c r="B144" s="31" t="s">
        <v>198</v>
      </c>
      <c r="C144" s="38" t="s">
        <v>194</v>
      </c>
      <c r="D144" s="39" t="s">
        <v>202</v>
      </c>
      <c r="E144" s="39" t="s">
        <v>73</v>
      </c>
      <c r="F144" s="34">
        <v>34280.4</v>
      </c>
      <c r="G144" s="34">
        <v>34280.4</v>
      </c>
      <c r="H144" s="34">
        <v>34280.4</v>
      </c>
    </row>
    <row r="145" spans="1:8" s="7" customFormat="1" ht="58.5">
      <c r="A145" s="20">
        <v>131</v>
      </c>
      <c r="B145" s="30" t="s">
        <v>203</v>
      </c>
      <c r="C145" s="70" t="s">
        <v>194</v>
      </c>
      <c r="D145" s="46" t="s">
        <v>204</v>
      </c>
      <c r="E145" s="46" t="s">
        <v>73</v>
      </c>
      <c r="F145" s="26">
        <f>F146</f>
        <v>0</v>
      </c>
      <c r="G145" s="26">
        <v>0</v>
      </c>
      <c r="H145" s="26">
        <v>0</v>
      </c>
    </row>
    <row r="146" spans="1:8" s="7" customFormat="1" ht="24.75">
      <c r="A146" s="20">
        <v>132</v>
      </c>
      <c r="B146" s="31" t="s">
        <v>205</v>
      </c>
      <c r="C146" s="49" t="s">
        <v>194</v>
      </c>
      <c r="D146" s="60" t="s">
        <v>204</v>
      </c>
      <c r="E146" s="60" t="s">
        <v>73</v>
      </c>
      <c r="F146" s="44">
        <v>0</v>
      </c>
      <c r="G146" s="44">
        <v>0</v>
      </c>
      <c r="H146" s="44">
        <v>0</v>
      </c>
    </row>
    <row r="147" spans="1:8" s="7" customFormat="1" ht="36">
      <c r="A147" s="20">
        <v>133</v>
      </c>
      <c r="B147" s="61" t="s">
        <v>206</v>
      </c>
      <c r="C147" s="71" t="s">
        <v>194</v>
      </c>
      <c r="D147" s="36" t="s">
        <v>207</v>
      </c>
      <c r="E147" s="36" t="s">
        <v>18</v>
      </c>
      <c r="F147" s="53">
        <f>F148</f>
        <v>5956.8</v>
      </c>
      <c r="G147" s="53">
        <f>G148</f>
        <v>9000</v>
      </c>
      <c r="H147" s="53">
        <f>H148</f>
        <v>9000</v>
      </c>
    </row>
    <row r="148" spans="1:8" s="7" customFormat="1" ht="24.75">
      <c r="A148" s="20">
        <v>134</v>
      </c>
      <c r="B148" s="72" t="s">
        <v>198</v>
      </c>
      <c r="C148" s="73" t="s">
        <v>194</v>
      </c>
      <c r="D148" s="39" t="s">
        <v>207</v>
      </c>
      <c r="E148" s="39" t="s">
        <v>73</v>
      </c>
      <c r="F148" s="34">
        <v>5956.8</v>
      </c>
      <c r="G148" s="34">
        <v>9000</v>
      </c>
      <c r="H148" s="34">
        <v>9000</v>
      </c>
    </row>
    <row r="149" spans="1:8" s="7" customFormat="1" ht="14.25">
      <c r="A149" s="20">
        <v>135</v>
      </c>
      <c r="B149" s="23" t="s">
        <v>208</v>
      </c>
      <c r="C149" s="35" t="s">
        <v>209</v>
      </c>
      <c r="D149" s="35" t="s">
        <v>17</v>
      </c>
      <c r="E149" s="36" t="s">
        <v>18</v>
      </c>
      <c r="F149" s="26">
        <f>F150</f>
        <v>137538.4</v>
      </c>
      <c r="G149" s="26">
        <f>G150</f>
        <v>140869</v>
      </c>
      <c r="H149" s="26">
        <f>H150</f>
        <v>145112</v>
      </c>
    </row>
    <row r="150" spans="1:8" s="7" customFormat="1" ht="47.25">
      <c r="A150" s="20">
        <v>136</v>
      </c>
      <c r="B150" s="30" t="s">
        <v>210</v>
      </c>
      <c r="C150" s="35" t="s">
        <v>209</v>
      </c>
      <c r="D150" s="36" t="s">
        <v>211</v>
      </c>
      <c r="E150" s="36" t="s">
        <v>18</v>
      </c>
      <c r="F150" s="26">
        <f>F151+F158+F161+F153+F164+F166+F155</f>
        <v>137538.4</v>
      </c>
      <c r="G150" s="26">
        <f>G151+G158+G161+G153+G164+G166+G155</f>
        <v>140869</v>
      </c>
      <c r="H150" s="26">
        <f>H151+H158+H161+H153+H164+H166+H155</f>
        <v>145112</v>
      </c>
    </row>
    <row r="151" spans="1:8" s="7" customFormat="1" ht="36">
      <c r="A151" s="20">
        <v>137</v>
      </c>
      <c r="B151" s="30" t="s">
        <v>201</v>
      </c>
      <c r="C151" s="35" t="s">
        <v>209</v>
      </c>
      <c r="D151" s="36" t="s">
        <v>211</v>
      </c>
      <c r="E151" s="36" t="s">
        <v>18</v>
      </c>
      <c r="F151" s="26">
        <f>SUM(F152:F152)</f>
        <v>20620.5</v>
      </c>
      <c r="G151" s="26">
        <f>SUM(G152:G152)</f>
        <v>20620.5</v>
      </c>
      <c r="H151" s="26">
        <f>SUM(H152:H152)</f>
        <v>20620.5</v>
      </c>
    </row>
    <row r="152" spans="1:8" s="7" customFormat="1" ht="24.75">
      <c r="A152" s="20">
        <v>138</v>
      </c>
      <c r="B152" s="31" t="s">
        <v>198</v>
      </c>
      <c r="C152" s="38" t="s">
        <v>209</v>
      </c>
      <c r="D152" s="39" t="s">
        <v>212</v>
      </c>
      <c r="E152" s="39" t="s">
        <v>73</v>
      </c>
      <c r="F152" s="34">
        <v>20620.5</v>
      </c>
      <c r="G152" s="34">
        <v>20620.5</v>
      </c>
      <c r="H152" s="34">
        <v>20620.5</v>
      </c>
    </row>
    <row r="153" spans="1:8" s="7" customFormat="1" ht="36">
      <c r="A153" s="20">
        <v>139</v>
      </c>
      <c r="B153" s="30" t="s">
        <v>206</v>
      </c>
      <c r="C153" s="35" t="s">
        <v>209</v>
      </c>
      <c r="D153" s="36" t="s">
        <v>213</v>
      </c>
      <c r="E153" s="36" t="s">
        <v>18</v>
      </c>
      <c r="F153" s="26">
        <f>F154</f>
        <v>2978.4</v>
      </c>
      <c r="G153" s="26">
        <f>G154</f>
        <v>4500</v>
      </c>
      <c r="H153" s="26">
        <f>H154</f>
        <v>4500</v>
      </c>
    </row>
    <row r="154" spans="1:8" s="7" customFormat="1" ht="24.75">
      <c r="A154" s="20">
        <v>140</v>
      </c>
      <c r="B154" s="31" t="s">
        <v>205</v>
      </c>
      <c r="C154" s="38" t="s">
        <v>209</v>
      </c>
      <c r="D154" s="39" t="s">
        <v>213</v>
      </c>
      <c r="E154" s="39" t="s">
        <v>73</v>
      </c>
      <c r="F154" s="34">
        <v>2978.4</v>
      </c>
      <c r="G154" s="34">
        <v>4500</v>
      </c>
      <c r="H154" s="34">
        <v>4500</v>
      </c>
    </row>
    <row r="155" spans="1:8" s="7" customFormat="1" ht="47.25">
      <c r="A155" s="20">
        <v>141</v>
      </c>
      <c r="B155" s="74" t="s">
        <v>214</v>
      </c>
      <c r="C155" s="28" t="s">
        <v>215</v>
      </c>
      <c r="D155" s="75" t="s">
        <v>216</v>
      </c>
      <c r="E155" s="75" t="s">
        <v>18</v>
      </c>
      <c r="F155" s="47">
        <f>F156+F157</f>
        <v>2435</v>
      </c>
      <c r="G155" s="47">
        <f>G156+G157</f>
        <v>0</v>
      </c>
      <c r="H155" s="47">
        <f>H156+H157</f>
        <v>0</v>
      </c>
    </row>
    <row r="156" spans="1:8" s="7" customFormat="1" ht="24.75">
      <c r="A156" s="20">
        <v>142</v>
      </c>
      <c r="B156" s="48" t="s">
        <v>205</v>
      </c>
      <c r="C156" s="67" t="s">
        <v>215</v>
      </c>
      <c r="D156" s="33" t="s">
        <v>217</v>
      </c>
      <c r="E156" s="33" t="s">
        <v>73</v>
      </c>
      <c r="F156" s="40">
        <v>1339.3</v>
      </c>
      <c r="G156" s="40">
        <v>0</v>
      </c>
      <c r="H156" s="40">
        <v>0</v>
      </c>
    </row>
    <row r="157" spans="1:8" s="7" customFormat="1" ht="24.75">
      <c r="A157" s="20">
        <v>143</v>
      </c>
      <c r="B157" s="48" t="s">
        <v>205</v>
      </c>
      <c r="C157" s="67" t="s">
        <v>215</v>
      </c>
      <c r="D157" s="33" t="s">
        <v>218</v>
      </c>
      <c r="E157" s="33" t="s">
        <v>73</v>
      </c>
      <c r="F157" s="40">
        <v>1095.7</v>
      </c>
      <c r="G157" s="40">
        <v>0</v>
      </c>
      <c r="H157" s="40">
        <v>0</v>
      </c>
    </row>
    <row r="158" spans="1:8" s="7" customFormat="1" ht="58.5">
      <c r="A158" s="20">
        <v>144</v>
      </c>
      <c r="B158" s="30" t="s">
        <v>219</v>
      </c>
      <c r="C158" s="35" t="s">
        <v>209</v>
      </c>
      <c r="D158" s="25" t="s">
        <v>211</v>
      </c>
      <c r="E158" s="25" t="s">
        <v>18</v>
      </c>
      <c r="F158" s="26">
        <f>SUM(F159:F160)</f>
        <v>11006.5</v>
      </c>
      <c r="G158" s="26">
        <f>SUM(G159:G160)</f>
        <v>11062.5</v>
      </c>
      <c r="H158" s="26">
        <f>SUM(H159:H160)</f>
        <v>11118.5</v>
      </c>
    </row>
    <row r="159" spans="1:8" s="7" customFormat="1" ht="24.75">
      <c r="A159" s="20">
        <v>145</v>
      </c>
      <c r="B159" s="31" t="s">
        <v>198</v>
      </c>
      <c r="C159" s="38" t="s">
        <v>209</v>
      </c>
      <c r="D159" s="33" t="s">
        <v>220</v>
      </c>
      <c r="E159" s="39" t="s">
        <v>73</v>
      </c>
      <c r="F159" s="34">
        <v>9638.5</v>
      </c>
      <c r="G159" s="34">
        <v>9638.5</v>
      </c>
      <c r="H159" s="34">
        <v>9638.5</v>
      </c>
    </row>
    <row r="160" spans="1:8" s="7" customFormat="1" ht="24.75">
      <c r="A160" s="20">
        <v>146</v>
      </c>
      <c r="B160" s="31" t="s">
        <v>198</v>
      </c>
      <c r="C160" s="38" t="s">
        <v>209</v>
      </c>
      <c r="D160" s="33" t="s">
        <v>221</v>
      </c>
      <c r="E160" s="39" t="s">
        <v>73</v>
      </c>
      <c r="F160" s="34">
        <v>1368</v>
      </c>
      <c r="G160" s="34">
        <v>1424</v>
      </c>
      <c r="H160" s="34">
        <v>1480</v>
      </c>
    </row>
    <row r="161" spans="1:8" s="7" customFormat="1" ht="170.25">
      <c r="A161" s="20">
        <v>147</v>
      </c>
      <c r="B161" s="61" t="s">
        <v>222</v>
      </c>
      <c r="C161" s="46" t="s">
        <v>215</v>
      </c>
      <c r="D161" s="25" t="s">
        <v>223</v>
      </c>
      <c r="E161" s="25" t="s">
        <v>18</v>
      </c>
      <c r="F161" s="26">
        <f>SUM(F162:F163)</f>
        <v>100498</v>
      </c>
      <c r="G161" s="26">
        <f>SUM(G162:G163)</f>
        <v>104686</v>
      </c>
      <c r="H161" s="26">
        <f>SUM(H162:H163)</f>
        <v>108873</v>
      </c>
    </row>
    <row r="162" spans="1:8" s="7" customFormat="1" ht="24.75">
      <c r="A162" s="20">
        <v>148</v>
      </c>
      <c r="B162" s="31" t="s">
        <v>198</v>
      </c>
      <c r="C162" s="32" t="s">
        <v>209</v>
      </c>
      <c r="D162" s="33" t="s">
        <v>224</v>
      </c>
      <c r="E162" s="39" t="s">
        <v>73</v>
      </c>
      <c r="F162" s="34">
        <v>97135</v>
      </c>
      <c r="G162" s="34">
        <v>101323</v>
      </c>
      <c r="H162" s="34">
        <v>105510</v>
      </c>
    </row>
    <row r="163" spans="1:8" s="7" customFormat="1" ht="24.75">
      <c r="A163" s="20">
        <v>149</v>
      </c>
      <c r="B163" s="31" t="s">
        <v>198</v>
      </c>
      <c r="C163" s="32" t="s">
        <v>209</v>
      </c>
      <c r="D163" s="33" t="s">
        <v>225</v>
      </c>
      <c r="E163" s="39" t="s">
        <v>73</v>
      </c>
      <c r="F163" s="34">
        <v>3363</v>
      </c>
      <c r="G163" s="34">
        <v>3363</v>
      </c>
      <c r="H163" s="34">
        <v>3363</v>
      </c>
    </row>
    <row r="164" spans="1:8" s="7" customFormat="1" ht="92.25">
      <c r="A164" s="20">
        <v>150</v>
      </c>
      <c r="B164" s="30" t="s">
        <v>226</v>
      </c>
      <c r="C164" s="24" t="s">
        <v>209</v>
      </c>
      <c r="D164" s="25" t="s">
        <v>227</v>
      </c>
      <c r="E164" s="25" t="s">
        <v>18</v>
      </c>
      <c r="F164" s="26">
        <f>F165</f>
        <v>0</v>
      </c>
      <c r="G164" s="26">
        <f>G165</f>
        <v>0</v>
      </c>
      <c r="H164" s="26">
        <f>H165</f>
        <v>0</v>
      </c>
    </row>
    <row r="165" spans="1:8" s="7" customFormat="1" ht="24.75">
      <c r="A165" s="20">
        <v>151</v>
      </c>
      <c r="B165" s="31" t="s">
        <v>205</v>
      </c>
      <c r="C165" s="32" t="s">
        <v>209</v>
      </c>
      <c r="D165" s="33" t="s">
        <v>227</v>
      </c>
      <c r="E165" s="33" t="s">
        <v>73</v>
      </c>
      <c r="F165" s="44">
        <v>0</v>
      </c>
      <c r="G165" s="44">
        <v>0</v>
      </c>
      <c r="H165" s="44">
        <v>0</v>
      </c>
    </row>
    <row r="166" spans="1:8" s="7" customFormat="1" ht="81">
      <c r="A166" s="20">
        <v>152</v>
      </c>
      <c r="B166" s="30" t="s">
        <v>228</v>
      </c>
      <c r="C166" s="24" t="s">
        <v>209</v>
      </c>
      <c r="D166" s="25" t="s">
        <v>229</v>
      </c>
      <c r="E166" s="25" t="s">
        <v>18</v>
      </c>
      <c r="F166" s="26">
        <f>F167</f>
        <v>0</v>
      </c>
      <c r="G166" s="26">
        <f>G167</f>
        <v>0</v>
      </c>
      <c r="H166" s="26">
        <f>H167</f>
        <v>0</v>
      </c>
    </row>
    <row r="167" spans="1:8" s="7" customFormat="1" ht="24.75">
      <c r="A167" s="20">
        <v>153</v>
      </c>
      <c r="B167" s="31" t="s">
        <v>205</v>
      </c>
      <c r="C167" s="32" t="s">
        <v>209</v>
      </c>
      <c r="D167" s="33" t="s">
        <v>229</v>
      </c>
      <c r="E167" s="33" t="s">
        <v>73</v>
      </c>
      <c r="F167" s="44">
        <v>0</v>
      </c>
      <c r="G167" s="44">
        <v>0</v>
      </c>
      <c r="H167" s="44">
        <v>0</v>
      </c>
    </row>
    <row r="168" spans="1:8" s="7" customFormat="1" ht="47.25">
      <c r="A168" s="20">
        <v>154</v>
      </c>
      <c r="B168" s="30" t="s">
        <v>230</v>
      </c>
      <c r="C168" s="35" t="s">
        <v>231</v>
      </c>
      <c r="D168" s="36" t="s">
        <v>232</v>
      </c>
      <c r="E168" s="36" t="s">
        <v>18</v>
      </c>
      <c r="F168" s="26">
        <f>F169</f>
        <v>65902.8</v>
      </c>
      <c r="G168" s="26">
        <f>G169</f>
        <v>65902.8</v>
      </c>
      <c r="H168" s="26">
        <f>H169</f>
        <v>65651.5</v>
      </c>
    </row>
    <row r="169" spans="1:8" s="7" customFormat="1" ht="36">
      <c r="A169" s="20">
        <v>155</v>
      </c>
      <c r="B169" s="30" t="s">
        <v>201</v>
      </c>
      <c r="C169" s="35" t="s">
        <v>231</v>
      </c>
      <c r="D169" s="36" t="s">
        <v>233</v>
      </c>
      <c r="E169" s="36" t="s">
        <v>18</v>
      </c>
      <c r="F169" s="26">
        <f>SUM(F170:F173)</f>
        <v>65902.8</v>
      </c>
      <c r="G169" s="26">
        <f>SUM(G170:G173)</f>
        <v>65902.8</v>
      </c>
      <c r="H169" s="26">
        <f>SUM(H170:H173)</f>
        <v>65651.5</v>
      </c>
    </row>
    <row r="170" spans="1:8" s="7" customFormat="1" ht="24.75">
      <c r="A170" s="20">
        <v>156</v>
      </c>
      <c r="B170" s="31" t="s">
        <v>85</v>
      </c>
      <c r="C170" s="38" t="s">
        <v>231</v>
      </c>
      <c r="D170" s="39" t="s">
        <v>233</v>
      </c>
      <c r="E170" s="39" t="s">
        <v>86</v>
      </c>
      <c r="F170" s="34">
        <v>12958.1</v>
      </c>
      <c r="G170" s="34">
        <v>12958.1</v>
      </c>
      <c r="H170" s="34">
        <v>12958.1</v>
      </c>
    </row>
    <row r="171" spans="1:8" s="7" customFormat="1" ht="47.25">
      <c r="A171" s="20">
        <v>157</v>
      </c>
      <c r="B171" s="31" t="s">
        <v>30</v>
      </c>
      <c r="C171" s="38" t="s">
        <v>231</v>
      </c>
      <c r="D171" s="38" t="s">
        <v>233</v>
      </c>
      <c r="E171" s="39" t="s">
        <v>31</v>
      </c>
      <c r="F171" s="34">
        <v>2423.2</v>
      </c>
      <c r="G171" s="34">
        <v>2423.2</v>
      </c>
      <c r="H171" s="34">
        <v>2171.9</v>
      </c>
    </row>
    <row r="172" spans="1:8" s="7" customFormat="1" ht="24.75">
      <c r="A172" s="20">
        <v>158</v>
      </c>
      <c r="B172" s="31" t="s">
        <v>79</v>
      </c>
      <c r="C172" s="38" t="s">
        <v>231</v>
      </c>
      <c r="D172" s="38" t="s">
        <v>233</v>
      </c>
      <c r="E172" s="39" t="s">
        <v>80</v>
      </c>
      <c r="F172" s="34">
        <v>11</v>
      </c>
      <c r="G172" s="34">
        <v>11</v>
      </c>
      <c r="H172" s="34">
        <v>11</v>
      </c>
    </row>
    <row r="173" spans="1:8" s="7" customFormat="1" ht="24.75">
      <c r="A173" s="20">
        <v>159</v>
      </c>
      <c r="B173" s="31" t="s">
        <v>205</v>
      </c>
      <c r="C173" s="38" t="s">
        <v>231</v>
      </c>
      <c r="D173" s="38" t="s">
        <v>233</v>
      </c>
      <c r="E173" s="39" t="s">
        <v>73</v>
      </c>
      <c r="F173" s="34">
        <v>50510.5</v>
      </c>
      <c r="G173" s="34">
        <v>50510.5</v>
      </c>
      <c r="H173" s="34">
        <v>50510.5</v>
      </c>
    </row>
    <row r="174" spans="1:8" s="7" customFormat="1" ht="24.75">
      <c r="A174" s="20">
        <v>160</v>
      </c>
      <c r="B174" s="30" t="s">
        <v>234</v>
      </c>
      <c r="C174" s="35" t="s">
        <v>235</v>
      </c>
      <c r="D174" s="35" t="s">
        <v>17</v>
      </c>
      <c r="E174" s="36" t="s">
        <v>18</v>
      </c>
      <c r="F174" s="26">
        <f>F175+F184</f>
        <v>8701.9</v>
      </c>
      <c r="G174" s="26">
        <f>G175+G184</f>
        <v>8714.9</v>
      </c>
      <c r="H174" s="26">
        <f>H175+H184</f>
        <v>8728.9</v>
      </c>
    </row>
    <row r="175" spans="1:8" s="7" customFormat="1" ht="58.5">
      <c r="A175" s="20">
        <v>161</v>
      </c>
      <c r="B175" s="30" t="s">
        <v>236</v>
      </c>
      <c r="C175" s="35" t="s">
        <v>235</v>
      </c>
      <c r="D175" s="36" t="s">
        <v>237</v>
      </c>
      <c r="E175" s="36" t="s">
        <v>18</v>
      </c>
      <c r="F175" s="26">
        <f>F176+F179</f>
        <v>1924.9</v>
      </c>
      <c r="G175" s="26">
        <f>G176+G179</f>
        <v>1924.9</v>
      </c>
      <c r="H175" s="26">
        <f>H176+H179</f>
        <v>1924.9</v>
      </c>
    </row>
    <row r="176" spans="1:8" s="7" customFormat="1" ht="47.25">
      <c r="A176" s="20">
        <v>162</v>
      </c>
      <c r="B176" s="30" t="s">
        <v>238</v>
      </c>
      <c r="C176" s="35" t="s">
        <v>235</v>
      </c>
      <c r="D176" s="36" t="s">
        <v>239</v>
      </c>
      <c r="E176" s="36" t="s">
        <v>18</v>
      </c>
      <c r="F176" s="26">
        <f>SUM(F177:F178)</f>
        <v>1071.4</v>
      </c>
      <c r="G176" s="26">
        <f>SUM(G177:G178)</f>
        <v>1071.4</v>
      </c>
      <c r="H176" s="26">
        <f>SUM(H177:H178)</f>
        <v>1071.4</v>
      </c>
    </row>
    <row r="177" spans="1:8" s="7" customFormat="1" ht="47.25">
      <c r="A177" s="20">
        <v>163</v>
      </c>
      <c r="B177" s="31" t="s">
        <v>30</v>
      </c>
      <c r="C177" s="38" t="s">
        <v>235</v>
      </c>
      <c r="D177" s="39" t="s">
        <v>240</v>
      </c>
      <c r="E177" s="39" t="s">
        <v>31</v>
      </c>
      <c r="F177" s="34">
        <v>67.4</v>
      </c>
      <c r="G177" s="34">
        <v>67.4</v>
      </c>
      <c r="H177" s="34">
        <v>67.4</v>
      </c>
    </row>
    <row r="178" spans="1:8" s="7" customFormat="1" ht="24.75">
      <c r="A178" s="20">
        <v>164</v>
      </c>
      <c r="B178" s="31" t="s">
        <v>205</v>
      </c>
      <c r="C178" s="38" t="s">
        <v>235</v>
      </c>
      <c r="D178" s="39" t="s">
        <v>240</v>
      </c>
      <c r="E178" s="39" t="s">
        <v>73</v>
      </c>
      <c r="F178" s="34">
        <v>1004</v>
      </c>
      <c r="G178" s="34">
        <v>1004</v>
      </c>
      <c r="H178" s="34">
        <v>1004</v>
      </c>
    </row>
    <row r="179" spans="1:8" s="7" customFormat="1" ht="47.25">
      <c r="A179" s="20">
        <v>165</v>
      </c>
      <c r="B179" s="30" t="s">
        <v>241</v>
      </c>
      <c r="C179" s="35" t="s">
        <v>235</v>
      </c>
      <c r="D179" s="36" t="s">
        <v>242</v>
      </c>
      <c r="E179" s="36" t="s">
        <v>18</v>
      </c>
      <c r="F179" s="26">
        <f>SUM(F180:F183)</f>
        <v>853.5</v>
      </c>
      <c r="G179" s="26">
        <f>SUM(G182:G183)</f>
        <v>853.5</v>
      </c>
      <c r="H179" s="26">
        <f>SUM(H182:H183)</f>
        <v>853.5</v>
      </c>
    </row>
    <row r="180" spans="1:8" ht="69.75">
      <c r="A180" s="20">
        <v>166</v>
      </c>
      <c r="B180" s="48" t="s">
        <v>243</v>
      </c>
      <c r="C180" s="67" t="s">
        <v>244</v>
      </c>
      <c r="D180" s="76" t="s">
        <v>245</v>
      </c>
      <c r="E180" s="60" t="s">
        <v>73</v>
      </c>
      <c r="F180" s="34">
        <v>69</v>
      </c>
      <c r="G180" s="34">
        <v>0</v>
      </c>
      <c r="H180" s="34">
        <v>0</v>
      </c>
    </row>
    <row r="181" spans="1:8" s="7" customFormat="1" ht="69.75">
      <c r="A181" s="20">
        <v>167</v>
      </c>
      <c r="B181" s="48" t="s">
        <v>243</v>
      </c>
      <c r="C181" s="67" t="s">
        <v>244</v>
      </c>
      <c r="D181" s="76" t="s">
        <v>246</v>
      </c>
      <c r="E181" s="60" t="s">
        <v>73</v>
      </c>
      <c r="F181" s="34">
        <v>111.1</v>
      </c>
      <c r="G181" s="34">
        <v>0</v>
      </c>
      <c r="H181" s="34">
        <v>0</v>
      </c>
    </row>
    <row r="182" spans="1:8" s="7" customFormat="1" ht="47.25">
      <c r="A182" s="20">
        <v>168</v>
      </c>
      <c r="B182" s="31" t="s">
        <v>30</v>
      </c>
      <c r="C182" s="38" t="s">
        <v>235</v>
      </c>
      <c r="D182" s="39" t="s">
        <v>247</v>
      </c>
      <c r="E182" s="39" t="s">
        <v>31</v>
      </c>
      <c r="F182" s="34">
        <v>46.7</v>
      </c>
      <c r="G182" s="34">
        <v>46.7</v>
      </c>
      <c r="H182" s="34">
        <v>46.7</v>
      </c>
    </row>
    <row r="183" spans="1:8" s="7" customFormat="1" ht="24.75">
      <c r="A183" s="20">
        <v>169</v>
      </c>
      <c r="B183" s="31" t="s">
        <v>205</v>
      </c>
      <c r="C183" s="38" t="s">
        <v>235</v>
      </c>
      <c r="D183" s="39" t="s">
        <v>247</v>
      </c>
      <c r="E183" s="39" t="s">
        <v>73</v>
      </c>
      <c r="F183" s="34">
        <v>626.7</v>
      </c>
      <c r="G183" s="34">
        <v>806.8</v>
      </c>
      <c r="H183" s="34">
        <v>806.8</v>
      </c>
    </row>
    <row r="184" spans="1:8" s="7" customFormat="1" ht="36">
      <c r="A184" s="20">
        <v>170</v>
      </c>
      <c r="B184" s="30" t="s">
        <v>248</v>
      </c>
      <c r="C184" s="35" t="s">
        <v>235</v>
      </c>
      <c r="D184" s="35" t="s">
        <v>17</v>
      </c>
      <c r="E184" s="36" t="s">
        <v>18</v>
      </c>
      <c r="F184" s="26">
        <f aca="true" t="shared" si="36" ref="F184:F185">F185</f>
        <v>6777</v>
      </c>
      <c r="G184" s="26">
        <f aca="true" t="shared" si="37" ref="G184:G185">G185</f>
        <v>6790</v>
      </c>
      <c r="H184" s="26">
        <f aca="true" t="shared" si="38" ref="H184:H185">H185</f>
        <v>6804</v>
      </c>
    </row>
    <row r="185" spans="1:8" s="7" customFormat="1" ht="47.25">
      <c r="A185" s="20">
        <v>171</v>
      </c>
      <c r="B185" s="30" t="s">
        <v>191</v>
      </c>
      <c r="C185" s="35" t="s">
        <v>235</v>
      </c>
      <c r="D185" s="36" t="s">
        <v>192</v>
      </c>
      <c r="E185" s="36" t="s">
        <v>18</v>
      </c>
      <c r="F185" s="26">
        <f t="shared" si="36"/>
        <v>6777</v>
      </c>
      <c r="G185" s="26">
        <f t="shared" si="37"/>
        <v>6790</v>
      </c>
      <c r="H185" s="26">
        <f t="shared" si="38"/>
        <v>6804</v>
      </c>
    </row>
    <row r="186" spans="1:8" s="7" customFormat="1" ht="36">
      <c r="A186" s="20">
        <v>172</v>
      </c>
      <c r="B186" s="30" t="s">
        <v>249</v>
      </c>
      <c r="C186" s="35" t="s">
        <v>235</v>
      </c>
      <c r="D186" s="36" t="s">
        <v>250</v>
      </c>
      <c r="E186" s="36" t="s">
        <v>18</v>
      </c>
      <c r="F186" s="26">
        <f>SUM(F187:F191)</f>
        <v>6777</v>
      </c>
      <c r="G186" s="26">
        <f>SUM(G187:G191)</f>
        <v>6790</v>
      </c>
      <c r="H186" s="26">
        <f>SUM(H187:H191)</f>
        <v>6804</v>
      </c>
    </row>
    <row r="187" spans="1:8" s="7" customFormat="1" ht="69.75">
      <c r="A187" s="20">
        <v>173</v>
      </c>
      <c r="B187" s="31" t="s">
        <v>251</v>
      </c>
      <c r="C187" s="32" t="s">
        <v>235</v>
      </c>
      <c r="D187" s="39" t="s">
        <v>252</v>
      </c>
      <c r="E187" s="33" t="s">
        <v>31</v>
      </c>
      <c r="F187" s="34">
        <v>2408.6</v>
      </c>
      <c r="G187" s="34">
        <v>2523.2</v>
      </c>
      <c r="H187" s="34">
        <v>2642.5</v>
      </c>
    </row>
    <row r="188" spans="1:8" s="7" customFormat="1" ht="69.75">
      <c r="A188" s="20">
        <v>174</v>
      </c>
      <c r="B188" s="31" t="s">
        <v>253</v>
      </c>
      <c r="C188" s="32" t="s">
        <v>235</v>
      </c>
      <c r="D188" s="39" t="s">
        <v>254</v>
      </c>
      <c r="E188" s="33" t="s">
        <v>31</v>
      </c>
      <c r="F188" s="34">
        <v>331.3</v>
      </c>
      <c r="G188" s="34">
        <v>344.4</v>
      </c>
      <c r="H188" s="34">
        <v>358.3</v>
      </c>
    </row>
    <row r="189" spans="1:8" s="7" customFormat="1" ht="81">
      <c r="A189" s="20">
        <v>175</v>
      </c>
      <c r="B189" s="31" t="s">
        <v>255</v>
      </c>
      <c r="C189" s="32" t="s">
        <v>235</v>
      </c>
      <c r="D189" s="39" t="s">
        <v>252</v>
      </c>
      <c r="E189" s="33" t="s">
        <v>73</v>
      </c>
      <c r="F189" s="34">
        <v>458.6</v>
      </c>
      <c r="G189" s="34">
        <v>458.6</v>
      </c>
      <c r="H189" s="34">
        <v>458.6</v>
      </c>
    </row>
    <row r="190" spans="1:8" s="7" customFormat="1" ht="47.25">
      <c r="A190" s="20">
        <v>176</v>
      </c>
      <c r="B190" s="31" t="s">
        <v>30</v>
      </c>
      <c r="C190" s="32" t="s">
        <v>235</v>
      </c>
      <c r="D190" s="39" t="s">
        <v>256</v>
      </c>
      <c r="E190" s="33" t="s">
        <v>31</v>
      </c>
      <c r="F190" s="34">
        <v>2550</v>
      </c>
      <c r="G190" s="34">
        <v>2435.3</v>
      </c>
      <c r="H190" s="34">
        <v>2316.1</v>
      </c>
    </row>
    <row r="191" spans="1:8" s="7" customFormat="1" ht="24.75">
      <c r="A191" s="20">
        <v>177</v>
      </c>
      <c r="B191" s="31" t="s">
        <v>205</v>
      </c>
      <c r="C191" s="32" t="s">
        <v>235</v>
      </c>
      <c r="D191" s="39" t="s">
        <v>256</v>
      </c>
      <c r="E191" s="33" t="s">
        <v>73</v>
      </c>
      <c r="F191" s="34">
        <v>1028.5</v>
      </c>
      <c r="G191" s="34">
        <v>1028.5</v>
      </c>
      <c r="H191" s="34">
        <v>1028.5</v>
      </c>
    </row>
    <row r="192" spans="1:8" s="7" customFormat="1" ht="47.25">
      <c r="A192" s="20">
        <v>178</v>
      </c>
      <c r="B192" s="30" t="s">
        <v>191</v>
      </c>
      <c r="C192" s="35" t="s">
        <v>257</v>
      </c>
      <c r="D192" s="36" t="s">
        <v>192</v>
      </c>
      <c r="E192" s="36" t="s">
        <v>18</v>
      </c>
      <c r="F192" s="26">
        <f>F193+F196</f>
        <v>602.9</v>
      </c>
      <c r="G192" s="26">
        <f>G193+G196</f>
        <v>584.8</v>
      </c>
      <c r="H192" s="26">
        <f>H193+H196</f>
        <v>585.5999999999999</v>
      </c>
    </row>
    <row r="193" spans="1:8" s="7" customFormat="1" ht="47.25">
      <c r="A193" s="20">
        <v>179</v>
      </c>
      <c r="B193" s="30" t="s">
        <v>258</v>
      </c>
      <c r="C193" s="35" t="s">
        <v>257</v>
      </c>
      <c r="D193" s="36" t="s">
        <v>259</v>
      </c>
      <c r="E193" s="36" t="s">
        <v>18</v>
      </c>
      <c r="F193" s="26">
        <f>SUM(F194:F195)</f>
        <v>581.9</v>
      </c>
      <c r="G193" s="26">
        <f>SUM(G194:G195)</f>
        <v>562.8</v>
      </c>
      <c r="H193" s="26">
        <f>SUM(H194:H195)</f>
        <v>562.8</v>
      </c>
    </row>
    <row r="194" spans="1:8" s="7" customFormat="1" ht="47.25">
      <c r="A194" s="20">
        <v>180</v>
      </c>
      <c r="B194" s="31" t="s">
        <v>30</v>
      </c>
      <c r="C194" s="38" t="s">
        <v>257</v>
      </c>
      <c r="D194" s="39" t="s">
        <v>260</v>
      </c>
      <c r="E194" s="39" t="s">
        <v>31</v>
      </c>
      <c r="F194" s="34">
        <v>111.9</v>
      </c>
      <c r="G194" s="34">
        <v>92.8</v>
      </c>
      <c r="H194" s="34">
        <v>92.8</v>
      </c>
    </row>
    <row r="195" spans="1:8" s="7" customFormat="1" ht="24.75">
      <c r="A195" s="20">
        <v>181</v>
      </c>
      <c r="B195" s="31" t="s">
        <v>151</v>
      </c>
      <c r="C195" s="38" t="s">
        <v>257</v>
      </c>
      <c r="D195" s="39" t="s">
        <v>260</v>
      </c>
      <c r="E195" s="39" t="s">
        <v>153</v>
      </c>
      <c r="F195" s="34">
        <v>470</v>
      </c>
      <c r="G195" s="34">
        <v>470</v>
      </c>
      <c r="H195" s="34">
        <v>470</v>
      </c>
    </row>
    <row r="196" spans="1:8" s="7" customFormat="1" ht="36">
      <c r="A196" s="20">
        <v>182</v>
      </c>
      <c r="B196" s="23" t="s">
        <v>249</v>
      </c>
      <c r="C196" s="36" t="s">
        <v>261</v>
      </c>
      <c r="D196" s="42" t="s">
        <v>254</v>
      </c>
      <c r="E196" s="36" t="s">
        <v>18</v>
      </c>
      <c r="F196" s="26">
        <f>F197</f>
        <v>21</v>
      </c>
      <c r="G196" s="26">
        <f>G197</f>
        <v>22</v>
      </c>
      <c r="H196" s="26">
        <f>H197</f>
        <v>22.8</v>
      </c>
    </row>
    <row r="197" spans="1:8" s="7" customFormat="1" ht="69.75">
      <c r="A197" s="20">
        <v>183</v>
      </c>
      <c r="B197" s="31" t="s">
        <v>253</v>
      </c>
      <c r="C197" s="39" t="s">
        <v>261</v>
      </c>
      <c r="D197" s="43" t="s">
        <v>262</v>
      </c>
      <c r="E197" s="39" t="s">
        <v>31</v>
      </c>
      <c r="F197" s="57">
        <v>21</v>
      </c>
      <c r="G197" s="57">
        <v>22</v>
      </c>
      <c r="H197" s="57">
        <v>22.8</v>
      </c>
    </row>
    <row r="198" spans="1:8" s="7" customFormat="1" ht="58.5">
      <c r="A198" s="20">
        <v>184</v>
      </c>
      <c r="B198" s="30" t="s">
        <v>236</v>
      </c>
      <c r="C198" s="35" t="s">
        <v>263</v>
      </c>
      <c r="D198" s="36" t="s">
        <v>237</v>
      </c>
      <c r="E198" s="36" t="s">
        <v>18</v>
      </c>
      <c r="F198" s="26">
        <f>F199+F202</f>
        <v>34048.3</v>
      </c>
      <c r="G198" s="26">
        <f>G199</f>
        <v>34062.3</v>
      </c>
      <c r="H198" s="26">
        <f>H199</f>
        <v>34062.3</v>
      </c>
    </row>
    <row r="199" spans="1:8" s="7" customFormat="1" ht="36">
      <c r="A199" s="20">
        <v>185</v>
      </c>
      <c r="B199" s="30" t="s">
        <v>264</v>
      </c>
      <c r="C199" s="35" t="s">
        <v>265</v>
      </c>
      <c r="D199" s="36" t="s">
        <v>266</v>
      </c>
      <c r="E199" s="36" t="s">
        <v>18</v>
      </c>
      <c r="F199" s="26">
        <f>SUM(F200:F201)</f>
        <v>33897.3</v>
      </c>
      <c r="G199" s="26">
        <f>SUM(G200:G201)</f>
        <v>34062.3</v>
      </c>
      <c r="H199" s="26">
        <f>SUM(H200:H201)</f>
        <v>34062.3</v>
      </c>
    </row>
    <row r="200" spans="1:8" s="7" customFormat="1" ht="24.75">
      <c r="A200" s="20">
        <v>186</v>
      </c>
      <c r="B200" s="31" t="s">
        <v>198</v>
      </c>
      <c r="C200" s="38" t="s">
        <v>265</v>
      </c>
      <c r="D200" s="39" t="s">
        <v>267</v>
      </c>
      <c r="E200" s="39" t="s">
        <v>73</v>
      </c>
      <c r="F200" s="34">
        <v>32238.9</v>
      </c>
      <c r="G200" s="34">
        <v>32238.9</v>
      </c>
      <c r="H200" s="34">
        <v>32238.9</v>
      </c>
    </row>
    <row r="201" spans="1:8" s="7" customFormat="1" ht="24.75">
      <c r="A201" s="20">
        <v>187</v>
      </c>
      <c r="B201" s="31" t="s">
        <v>198</v>
      </c>
      <c r="C201" s="38" t="s">
        <v>265</v>
      </c>
      <c r="D201" s="33" t="s">
        <v>268</v>
      </c>
      <c r="E201" s="33" t="s">
        <v>73</v>
      </c>
      <c r="F201" s="34">
        <v>1658.4</v>
      </c>
      <c r="G201" s="34">
        <v>1823.4</v>
      </c>
      <c r="H201" s="34">
        <v>1823.4</v>
      </c>
    </row>
    <row r="202" spans="1:8" s="7" customFormat="1" ht="54.75">
      <c r="A202" s="20">
        <v>188</v>
      </c>
      <c r="B202" s="77" t="s">
        <v>269</v>
      </c>
      <c r="C202" s="28" t="s">
        <v>270</v>
      </c>
      <c r="D202" s="75" t="s">
        <v>271</v>
      </c>
      <c r="E202" s="75" t="s">
        <v>272</v>
      </c>
      <c r="F202" s="53">
        <f>F203</f>
        <v>151</v>
      </c>
      <c r="G202" s="53">
        <f>G203</f>
        <v>0</v>
      </c>
      <c r="H202" s="53">
        <f>H203</f>
        <v>0</v>
      </c>
    </row>
    <row r="203" spans="1:8" s="7" customFormat="1" ht="24.75">
      <c r="A203" s="20">
        <v>189</v>
      </c>
      <c r="B203" s="48" t="s">
        <v>205</v>
      </c>
      <c r="C203" s="67" t="s">
        <v>270</v>
      </c>
      <c r="D203" s="76" t="s">
        <v>271</v>
      </c>
      <c r="E203" s="76" t="s">
        <v>272</v>
      </c>
      <c r="F203" s="34">
        <v>151</v>
      </c>
      <c r="G203" s="34">
        <v>0</v>
      </c>
      <c r="H203" s="34">
        <v>0</v>
      </c>
    </row>
    <row r="204" spans="1:8" s="7" customFormat="1" ht="14.25">
      <c r="A204" s="20">
        <v>190</v>
      </c>
      <c r="B204" s="30" t="s">
        <v>273</v>
      </c>
      <c r="C204" s="35" t="s">
        <v>274</v>
      </c>
      <c r="D204" s="25" t="s">
        <v>17</v>
      </c>
      <c r="E204" s="25" t="s">
        <v>18</v>
      </c>
      <c r="F204" s="26">
        <f>F205</f>
        <v>336.5</v>
      </c>
      <c r="G204" s="26">
        <f>G205</f>
        <v>336.5</v>
      </c>
      <c r="H204" s="26">
        <f>H205</f>
        <v>364.5</v>
      </c>
    </row>
    <row r="205" spans="1:8" s="7" customFormat="1" ht="58.5">
      <c r="A205" s="20">
        <v>191</v>
      </c>
      <c r="B205" s="74" t="s">
        <v>275</v>
      </c>
      <c r="C205" s="35" t="s">
        <v>276</v>
      </c>
      <c r="D205" s="25" t="s">
        <v>277</v>
      </c>
      <c r="E205" s="25" t="s">
        <v>18</v>
      </c>
      <c r="F205" s="26">
        <f>F206+F209+F212+F215+F218+F221</f>
        <v>336.5</v>
      </c>
      <c r="G205" s="26">
        <f>G206+G209+G212+G215+G218+G221</f>
        <v>336.5</v>
      </c>
      <c r="H205" s="26">
        <f>H206+H209+H212+H215+H218+H221</f>
        <v>364.5</v>
      </c>
    </row>
    <row r="206" spans="1:8" s="7" customFormat="1" ht="39" customHeight="1">
      <c r="A206" s="20">
        <v>192</v>
      </c>
      <c r="B206" s="30" t="s">
        <v>278</v>
      </c>
      <c r="C206" s="35" t="s">
        <v>276</v>
      </c>
      <c r="D206" s="25" t="s">
        <v>279</v>
      </c>
      <c r="E206" s="25" t="s">
        <v>18</v>
      </c>
      <c r="F206" s="26">
        <f>SUM(F207:F208)</f>
        <v>45</v>
      </c>
      <c r="G206" s="26">
        <f>SUM(G207:G208)</f>
        <v>45</v>
      </c>
      <c r="H206" s="26">
        <f>SUM(H207:H208)</f>
        <v>45</v>
      </c>
    </row>
    <row r="207" spans="1:8" s="7" customFormat="1" ht="47.25">
      <c r="A207" s="20">
        <v>193</v>
      </c>
      <c r="B207" s="31" t="s">
        <v>30</v>
      </c>
      <c r="C207" s="38" t="s">
        <v>276</v>
      </c>
      <c r="D207" s="33" t="s">
        <v>280</v>
      </c>
      <c r="E207" s="33" t="s">
        <v>31</v>
      </c>
      <c r="F207" s="34">
        <v>3</v>
      </c>
      <c r="G207" s="34">
        <v>3</v>
      </c>
      <c r="H207" s="34">
        <v>3</v>
      </c>
    </row>
    <row r="208" spans="1:8" s="7" customFormat="1" ht="24.75">
      <c r="A208" s="20">
        <v>194</v>
      </c>
      <c r="B208" s="31" t="s">
        <v>205</v>
      </c>
      <c r="C208" s="38" t="s">
        <v>276</v>
      </c>
      <c r="D208" s="33" t="s">
        <v>280</v>
      </c>
      <c r="E208" s="33" t="s">
        <v>73</v>
      </c>
      <c r="F208" s="34">
        <v>42</v>
      </c>
      <c r="G208" s="34">
        <v>42</v>
      </c>
      <c r="H208" s="34">
        <v>42</v>
      </c>
    </row>
    <row r="209" spans="1:8" s="7" customFormat="1" ht="41.25" customHeight="1">
      <c r="A209" s="20">
        <v>195</v>
      </c>
      <c r="B209" s="41" t="s">
        <v>281</v>
      </c>
      <c r="C209" s="35" t="s">
        <v>276</v>
      </c>
      <c r="D209" s="36" t="s">
        <v>282</v>
      </c>
      <c r="E209" s="36" t="s">
        <v>18</v>
      </c>
      <c r="F209" s="26">
        <f>SUM(F210:F211)</f>
        <v>26</v>
      </c>
      <c r="G209" s="26">
        <f>SUM(G210:G211)</f>
        <v>26</v>
      </c>
      <c r="H209" s="26">
        <f>SUM(H210:H211)</f>
        <v>30</v>
      </c>
    </row>
    <row r="210" spans="1:8" s="7" customFormat="1" ht="47.25">
      <c r="A210" s="20">
        <v>196</v>
      </c>
      <c r="B210" s="31" t="s">
        <v>30</v>
      </c>
      <c r="C210" s="38" t="s">
        <v>276</v>
      </c>
      <c r="D210" s="39" t="s">
        <v>283</v>
      </c>
      <c r="E210" s="39" t="s">
        <v>31</v>
      </c>
      <c r="F210" s="34">
        <v>2</v>
      </c>
      <c r="G210" s="34">
        <v>2</v>
      </c>
      <c r="H210" s="34">
        <v>2.5</v>
      </c>
    </row>
    <row r="211" spans="1:8" s="7" customFormat="1" ht="24.75">
      <c r="A211" s="20">
        <v>197</v>
      </c>
      <c r="B211" s="31" t="s">
        <v>205</v>
      </c>
      <c r="C211" s="38" t="s">
        <v>276</v>
      </c>
      <c r="D211" s="39" t="s">
        <v>283</v>
      </c>
      <c r="E211" s="39" t="s">
        <v>73</v>
      </c>
      <c r="F211" s="34">
        <v>24</v>
      </c>
      <c r="G211" s="34">
        <v>24</v>
      </c>
      <c r="H211" s="34">
        <v>27.5</v>
      </c>
    </row>
    <row r="212" spans="1:8" s="7" customFormat="1" ht="69.75" customHeight="1">
      <c r="A212" s="20">
        <v>198</v>
      </c>
      <c r="B212" s="74" t="s">
        <v>284</v>
      </c>
      <c r="C212" s="35" t="s">
        <v>276</v>
      </c>
      <c r="D212" s="36" t="s">
        <v>285</v>
      </c>
      <c r="E212" s="36" t="s">
        <v>18</v>
      </c>
      <c r="F212" s="26">
        <f>SUM(F213:F214)</f>
        <v>37</v>
      </c>
      <c r="G212" s="26">
        <f>SUM(G213:G214)</f>
        <v>37</v>
      </c>
      <c r="H212" s="26">
        <f>SUM(H213:H214)</f>
        <v>43</v>
      </c>
    </row>
    <row r="213" spans="1:8" s="7" customFormat="1" ht="47.25">
      <c r="A213" s="20">
        <v>199</v>
      </c>
      <c r="B213" s="31" t="s">
        <v>30</v>
      </c>
      <c r="C213" s="38" t="s">
        <v>276</v>
      </c>
      <c r="D213" s="39" t="s">
        <v>286</v>
      </c>
      <c r="E213" s="39" t="s">
        <v>31</v>
      </c>
      <c r="F213" s="34">
        <v>2</v>
      </c>
      <c r="G213" s="34">
        <v>2</v>
      </c>
      <c r="H213" s="34">
        <v>2.5</v>
      </c>
    </row>
    <row r="214" spans="1:8" s="7" customFormat="1" ht="24.75">
      <c r="A214" s="20">
        <v>200</v>
      </c>
      <c r="B214" s="31" t="s">
        <v>205</v>
      </c>
      <c r="C214" s="38" t="s">
        <v>276</v>
      </c>
      <c r="D214" s="39" t="s">
        <v>286</v>
      </c>
      <c r="E214" s="39" t="s">
        <v>73</v>
      </c>
      <c r="F214" s="34">
        <v>35</v>
      </c>
      <c r="G214" s="34">
        <v>35</v>
      </c>
      <c r="H214" s="34">
        <v>40.5</v>
      </c>
    </row>
    <row r="215" spans="1:8" s="7" customFormat="1" ht="36">
      <c r="A215" s="20">
        <v>201</v>
      </c>
      <c r="B215" s="41" t="s">
        <v>287</v>
      </c>
      <c r="C215" s="35" t="s">
        <v>276</v>
      </c>
      <c r="D215" s="36" t="s">
        <v>288</v>
      </c>
      <c r="E215" s="36" t="s">
        <v>18</v>
      </c>
      <c r="F215" s="26">
        <f>SUM(F216:F217)</f>
        <v>153</v>
      </c>
      <c r="G215" s="26">
        <f>SUM(G216:G217)</f>
        <v>153</v>
      </c>
      <c r="H215" s="26">
        <f>SUM(H216:H217)</f>
        <v>162</v>
      </c>
    </row>
    <row r="216" spans="1:8" s="7" customFormat="1" ht="47.25">
      <c r="A216" s="20">
        <v>202</v>
      </c>
      <c r="B216" s="31" t="s">
        <v>30</v>
      </c>
      <c r="C216" s="38" t="s">
        <v>276</v>
      </c>
      <c r="D216" s="39" t="s">
        <v>289</v>
      </c>
      <c r="E216" s="39" t="s">
        <v>31</v>
      </c>
      <c r="F216" s="34">
        <v>83</v>
      </c>
      <c r="G216" s="34">
        <v>83</v>
      </c>
      <c r="H216" s="34">
        <v>88.5</v>
      </c>
    </row>
    <row r="217" spans="1:8" s="7" customFormat="1" ht="24.75">
      <c r="A217" s="20">
        <v>203</v>
      </c>
      <c r="B217" s="31" t="s">
        <v>205</v>
      </c>
      <c r="C217" s="38" t="s">
        <v>276</v>
      </c>
      <c r="D217" s="39" t="s">
        <v>289</v>
      </c>
      <c r="E217" s="39" t="s">
        <v>73</v>
      </c>
      <c r="F217" s="34">
        <v>70</v>
      </c>
      <c r="G217" s="34">
        <v>70</v>
      </c>
      <c r="H217" s="34">
        <v>73.5</v>
      </c>
    </row>
    <row r="218" spans="1:8" s="7" customFormat="1" ht="36">
      <c r="A218" s="20">
        <v>204</v>
      </c>
      <c r="B218" s="74" t="s">
        <v>290</v>
      </c>
      <c r="C218" s="28" t="s">
        <v>291</v>
      </c>
      <c r="D218" s="75" t="s">
        <v>292</v>
      </c>
      <c r="E218" s="75" t="s">
        <v>18</v>
      </c>
      <c r="F218" s="53">
        <f>F219+F220</f>
        <v>31</v>
      </c>
      <c r="G218" s="53">
        <f>G219+G220</f>
        <v>31</v>
      </c>
      <c r="H218" s="53">
        <f>H219+H220</f>
        <v>35.5</v>
      </c>
    </row>
    <row r="219" spans="1:8" s="7" customFormat="1" ht="47.25">
      <c r="A219" s="20">
        <v>205</v>
      </c>
      <c r="B219" s="48" t="s">
        <v>30</v>
      </c>
      <c r="C219" s="49" t="s">
        <v>276</v>
      </c>
      <c r="D219" s="76" t="s">
        <v>293</v>
      </c>
      <c r="E219" s="60" t="s">
        <v>31</v>
      </c>
      <c r="F219" s="34">
        <v>2</v>
      </c>
      <c r="G219" s="34">
        <v>2</v>
      </c>
      <c r="H219" s="34">
        <v>2.5</v>
      </c>
    </row>
    <row r="220" spans="1:8" s="7" customFormat="1" ht="24.75">
      <c r="A220" s="20">
        <v>206</v>
      </c>
      <c r="B220" s="48" t="s">
        <v>205</v>
      </c>
      <c r="C220" s="49" t="s">
        <v>276</v>
      </c>
      <c r="D220" s="76" t="s">
        <v>293</v>
      </c>
      <c r="E220" s="60" t="s">
        <v>73</v>
      </c>
      <c r="F220" s="34">
        <v>29</v>
      </c>
      <c r="G220" s="34">
        <v>29</v>
      </c>
      <c r="H220" s="34">
        <v>33</v>
      </c>
    </row>
    <row r="221" spans="1:8" s="7" customFormat="1" ht="36">
      <c r="A221" s="20">
        <v>207</v>
      </c>
      <c r="B221" s="74" t="s">
        <v>294</v>
      </c>
      <c r="C221" s="28" t="s">
        <v>291</v>
      </c>
      <c r="D221" s="75" t="s">
        <v>295</v>
      </c>
      <c r="E221" s="75" t="s">
        <v>18</v>
      </c>
      <c r="F221" s="53">
        <f>F222+F223</f>
        <v>44.5</v>
      </c>
      <c r="G221" s="53">
        <f>G222+G223</f>
        <v>44.5</v>
      </c>
      <c r="H221" s="53">
        <f>H222+H223</f>
        <v>49</v>
      </c>
    </row>
    <row r="222" spans="1:8" s="7" customFormat="1" ht="47.25">
      <c r="A222" s="20">
        <v>208</v>
      </c>
      <c r="B222" s="48" t="s">
        <v>30</v>
      </c>
      <c r="C222" s="49" t="s">
        <v>276</v>
      </c>
      <c r="D222" s="76" t="s">
        <v>296</v>
      </c>
      <c r="E222" s="60" t="s">
        <v>31</v>
      </c>
      <c r="F222" s="34">
        <v>2</v>
      </c>
      <c r="G222" s="34">
        <v>2</v>
      </c>
      <c r="H222" s="34">
        <v>2.5</v>
      </c>
    </row>
    <row r="223" spans="1:8" s="7" customFormat="1" ht="24.75">
      <c r="A223" s="20">
        <v>209</v>
      </c>
      <c r="B223" s="48" t="s">
        <v>205</v>
      </c>
      <c r="C223" s="49" t="s">
        <v>276</v>
      </c>
      <c r="D223" s="76" t="s">
        <v>296</v>
      </c>
      <c r="E223" s="60" t="s">
        <v>73</v>
      </c>
      <c r="F223" s="34">
        <v>42.5</v>
      </c>
      <c r="G223" s="34">
        <v>42.5</v>
      </c>
      <c r="H223" s="34">
        <v>46.5</v>
      </c>
    </row>
    <row r="224" spans="1:8" s="7" customFormat="1" ht="14.25">
      <c r="A224" s="20">
        <v>210</v>
      </c>
      <c r="B224" s="23" t="s">
        <v>297</v>
      </c>
      <c r="C224" s="25" t="s">
        <v>298</v>
      </c>
      <c r="D224" s="25" t="s">
        <v>17</v>
      </c>
      <c r="E224" s="25" t="s">
        <v>18</v>
      </c>
      <c r="F224" s="26">
        <f>F227+F244+F225+F241</f>
        <v>23399.500000000004</v>
      </c>
      <c r="G224" s="26">
        <f>G227+G244+G225</f>
        <v>24241.700000000004</v>
      </c>
      <c r="H224" s="26">
        <f>H227+H244+H225</f>
        <v>25144.300000000003</v>
      </c>
    </row>
    <row r="225" spans="1:8" s="7" customFormat="1" ht="14.25">
      <c r="A225" s="20">
        <v>211</v>
      </c>
      <c r="B225" s="23" t="s">
        <v>299</v>
      </c>
      <c r="C225" s="25" t="s">
        <v>300</v>
      </c>
      <c r="D225" s="25" t="s">
        <v>301</v>
      </c>
      <c r="E225" s="25" t="s">
        <v>18</v>
      </c>
      <c r="F225" s="26">
        <f>F226</f>
        <v>2134.2000000000003</v>
      </c>
      <c r="G225" s="26">
        <f>G226</f>
        <v>2243.6000000000004</v>
      </c>
      <c r="H225" s="26">
        <f>H226</f>
        <v>2334.2</v>
      </c>
    </row>
    <row r="226" spans="1:8" s="7" customFormat="1" ht="24.75">
      <c r="A226" s="20">
        <v>212</v>
      </c>
      <c r="B226" s="31" t="s">
        <v>302</v>
      </c>
      <c r="C226" s="33" t="s">
        <v>300</v>
      </c>
      <c r="D226" s="33" t="s">
        <v>301</v>
      </c>
      <c r="E226" s="33" t="s">
        <v>303</v>
      </c>
      <c r="F226" s="34">
        <f>1757+180.4+196.8</f>
        <v>2134.2000000000003</v>
      </c>
      <c r="G226" s="34">
        <f>1846.9+206.8+189.9</f>
        <v>2243.6000000000004</v>
      </c>
      <c r="H226" s="34">
        <f>1920.8+198.3+215.1</f>
        <v>2334.2</v>
      </c>
    </row>
    <row r="227" spans="1:8" s="7" customFormat="1" ht="24.75">
      <c r="A227" s="20">
        <v>213</v>
      </c>
      <c r="B227" s="23" t="s">
        <v>304</v>
      </c>
      <c r="C227" s="25" t="s">
        <v>305</v>
      </c>
      <c r="D227" s="25" t="s">
        <v>17</v>
      </c>
      <c r="E227" s="25" t="s">
        <v>18</v>
      </c>
      <c r="F227" s="26">
        <f>F228+F231+F234+F237+F239</f>
        <v>19940.800000000003</v>
      </c>
      <c r="G227" s="26">
        <f>G228+G231+G234+G237+G239</f>
        <v>20654.600000000002</v>
      </c>
      <c r="H227" s="26">
        <f>H228+H231+H234+H237+H239</f>
        <v>21387.600000000002</v>
      </c>
    </row>
    <row r="228" spans="1:8" s="7" customFormat="1" ht="114" customHeight="1">
      <c r="A228" s="20">
        <v>214</v>
      </c>
      <c r="B228" s="23" t="s">
        <v>306</v>
      </c>
      <c r="C228" s="35" t="s">
        <v>305</v>
      </c>
      <c r="D228" s="36" t="s">
        <v>307</v>
      </c>
      <c r="E228" s="25" t="s">
        <v>18</v>
      </c>
      <c r="F228" s="26">
        <f>SUM(F229:F230)</f>
        <v>1926.9</v>
      </c>
      <c r="G228" s="26">
        <f>SUM(G229:G230)</f>
        <v>1926.6</v>
      </c>
      <c r="H228" s="26">
        <f>SUM(H229:H230)</f>
        <v>1926.5</v>
      </c>
    </row>
    <row r="229" spans="1:8" s="7" customFormat="1" ht="47.25">
      <c r="A229" s="20">
        <v>215</v>
      </c>
      <c r="B229" s="31" t="s">
        <v>30</v>
      </c>
      <c r="C229" s="38" t="s">
        <v>305</v>
      </c>
      <c r="D229" s="39" t="s">
        <v>307</v>
      </c>
      <c r="E229" s="33" t="s">
        <v>31</v>
      </c>
      <c r="F229" s="34">
        <v>20</v>
      </c>
      <c r="G229" s="34">
        <v>20</v>
      </c>
      <c r="H229" s="34">
        <v>20</v>
      </c>
    </row>
    <row r="230" spans="1:8" s="7" customFormat="1" ht="36">
      <c r="A230" s="20">
        <v>216</v>
      </c>
      <c r="B230" s="31" t="s">
        <v>76</v>
      </c>
      <c r="C230" s="38" t="s">
        <v>305</v>
      </c>
      <c r="D230" s="39" t="s">
        <v>307</v>
      </c>
      <c r="E230" s="33" t="s">
        <v>77</v>
      </c>
      <c r="F230" s="34">
        <v>1906.9</v>
      </c>
      <c r="G230" s="34">
        <v>1906.6</v>
      </c>
      <c r="H230" s="34">
        <v>1906.5</v>
      </c>
    </row>
    <row r="231" spans="1:8" s="7" customFormat="1" ht="92.25">
      <c r="A231" s="20">
        <v>217</v>
      </c>
      <c r="B231" s="23" t="s">
        <v>308</v>
      </c>
      <c r="C231" s="35" t="s">
        <v>305</v>
      </c>
      <c r="D231" s="36" t="s">
        <v>309</v>
      </c>
      <c r="E231" s="36" t="s">
        <v>18</v>
      </c>
      <c r="F231" s="26">
        <f>SUM(F232:F233)</f>
        <v>516.5</v>
      </c>
      <c r="G231" s="26">
        <f>SUM(G232:G233)</f>
        <v>537.1999999999999</v>
      </c>
      <c r="H231" s="26">
        <f>SUM(H232:H233)</f>
        <v>558.7</v>
      </c>
    </row>
    <row r="232" spans="1:8" s="7" customFormat="1" ht="36">
      <c r="A232" s="20">
        <v>218</v>
      </c>
      <c r="B232" s="31" t="s">
        <v>76</v>
      </c>
      <c r="C232" s="38" t="s">
        <v>305</v>
      </c>
      <c r="D232" s="39" t="s">
        <v>309</v>
      </c>
      <c r="E232" s="33" t="s">
        <v>77</v>
      </c>
      <c r="F232" s="34">
        <v>511.3</v>
      </c>
      <c r="G232" s="34">
        <v>531.8</v>
      </c>
      <c r="H232" s="34">
        <v>553.1</v>
      </c>
    </row>
    <row r="233" spans="1:8" s="7" customFormat="1" ht="47.25">
      <c r="A233" s="20">
        <v>219</v>
      </c>
      <c r="B233" s="31" t="s">
        <v>30</v>
      </c>
      <c r="C233" s="38" t="s">
        <v>305</v>
      </c>
      <c r="D233" s="39" t="s">
        <v>309</v>
      </c>
      <c r="E233" s="38">
        <v>240</v>
      </c>
      <c r="F233" s="34">
        <v>5.2</v>
      </c>
      <c r="G233" s="34">
        <v>5.4</v>
      </c>
      <c r="H233" s="34">
        <v>5.6</v>
      </c>
    </row>
    <row r="234" spans="1:8" s="7" customFormat="1" ht="114.75" customHeight="1">
      <c r="A234" s="20">
        <v>220</v>
      </c>
      <c r="B234" s="30" t="s">
        <v>310</v>
      </c>
      <c r="C234" s="35" t="s">
        <v>305</v>
      </c>
      <c r="D234" s="25" t="s">
        <v>311</v>
      </c>
      <c r="E234" s="25" t="s">
        <v>18</v>
      </c>
      <c r="F234" s="26">
        <f>SUM(F235:F236)</f>
        <v>16648.6</v>
      </c>
      <c r="G234" s="26">
        <f>SUM(G235:G236)</f>
        <v>17340.5</v>
      </c>
      <c r="H234" s="26">
        <f>SUM(H235:H236)</f>
        <v>18050.8</v>
      </c>
    </row>
    <row r="235" spans="1:8" s="7" customFormat="1" ht="47.25">
      <c r="A235" s="20">
        <v>221</v>
      </c>
      <c r="B235" s="31" t="s">
        <v>30</v>
      </c>
      <c r="C235" s="38" t="s">
        <v>305</v>
      </c>
      <c r="D235" s="33" t="s">
        <v>311</v>
      </c>
      <c r="E235" s="33" t="s">
        <v>31</v>
      </c>
      <c r="F235" s="34">
        <v>167</v>
      </c>
      <c r="G235" s="34">
        <v>175.5</v>
      </c>
      <c r="H235" s="34">
        <v>186</v>
      </c>
    </row>
    <row r="236" spans="1:8" s="7" customFormat="1" ht="36">
      <c r="A236" s="20">
        <v>222</v>
      </c>
      <c r="B236" s="31" t="s">
        <v>76</v>
      </c>
      <c r="C236" s="38" t="s">
        <v>305</v>
      </c>
      <c r="D236" s="33" t="s">
        <v>311</v>
      </c>
      <c r="E236" s="33" t="s">
        <v>77</v>
      </c>
      <c r="F236" s="34">
        <v>16481.6</v>
      </c>
      <c r="G236" s="34">
        <v>17165</v>
      </c>
      <c r="H236" s="34">
        <v>17864.8</v>
      </c>
    </row>
    <row r="237" spans="1:8" s="7" customFormat="1" ht="137.25">
      <c r="A237" s="20">
        <v>223</v>
      </c>
      <c r="B237" s="30" t="s">
        <v>312</v>
      </c>
      <c r="C237" s="35" t="s">
        <v>305</v>
      </c>
      <c r="D237" s="25" t="s">
        <v>313</v>
      </c>
      <c r="E237" s="25" t="s">
        <v>18</v>
      </c>
      <c r="F237" s="26">
        <f>SUM(F238:F238)</f>
        <v>16.9</v>
      </c>
      <c r="G237" s="26">
        <f>SUM(G238:G238)</f>
        <v>18.4</v>
      </c>
      <c r="H237" s="26">
        <f>SUM(H238:H238)</f>
        <v>19.7</v>
      </c>
    </row>
    <row r="238" spans="1:8" s="7" customFormat="1" ht="36">
      <c r="A238" s="20">
        <v>224</v>
      </c>
      <c r="B238" s="31" t="s">
        <v>76</v>
      </c>
      <c r="C238" s="38" t="s">
        <v>305</v>
      </c>
      <c r="D238" s="33" t="s">
        <v>313</v>
      </c>
      <c r="E238" s="33" t="s">
        <v>77</v>
      </c>
      <c r="F238" s="34">
        <v>16.9</v>
      </c>
      <c r="G238" s="34">
        <v>18.4</v>
      </c>
      <c r="H238" s="34">
        <v>19.7</v>
      </c>
    </row>
    <row r="239" spans="1:8" s="7" customFormat="1" ht="58.5">
      <c r="A239" s="20">
        <v>225</v>
      </c>
      <c r="B239" s="41" t="s">
        <v>314</v>
      </c>
      <c r="C239" s="35" t="s">
        <v>305</v>
      </c>
      <c r="D239" s="25" t="s">
        <v>17</v>
      </c>
      <c r="E239" s="25" t="s">
        <v>18</v>
      </c>
      <c r="F239" s="26">
        <f>F240</f>
        <v>831.9</v>
      </c>
      <c r="G239" s="26">
        <f>G240</f>
        <v>831.9</v>
      </c>
      <c r="H239" s="26">
        <f>H240</f>
        <v>831.9</v>
      </c>
    </row>
    <row r="240" spans="1:8" s="7" customFormat="1" ht="36">
      <c r="A240" s="20">
        <v>226</v>
      </c>
      <c r="B240" s="31" t="s">
        <v>76</v>
      </c>
      <c r="C240" s="38" t="s">
        <v>305</v>
      </c>
      <c r="D240" s="33" t="s">
        <v>315</v>
      </c>
      <c r="E240" s="33" t="s">
        <v>77</v>
      </c>
      <c r="F240" s="34">
        <v>831.9</v>
      </c>
      <c r="G240" s="34">
        <v>831.9</v>
      </c>
      <c r="H240" s="34">
        <v>831.9</v>
      </c>
    </row>
    <row r="241" spans="1:9" s="79" customFormat="1" ht="58.5">
      <c r="A241" s="20">
        <v>227</v>
      </c>
      <c r="B241" s="30" t="s">
        <v>316</v>
      </c>
      <c r="C241" s="46" t="s">
        <v>317</v>
      </c>
      <c r="D241" s="25" t="s">
        <v>211</v>
      </c>
      <c r="E241" s="25" t="s">
        <v>18</v>
      </c>
      <c r="F241" s="53">
        <f>F242+F243</f>
        <v>0</v>
      </c>
      <c r="G241" s="53">
        <f>G242+G243</f>
        <v>0</v>
      </c>
      <c r="H241" s="53">
        <f>H242+H243</f>
        <v>0</v>
      </c>
      <c r="I241" s="78"/>
    </row>
    <row r="242" spans="1:9" s="79" customFormat="1" ht="24.75">
      <c r="A242" s="20">
        <v>228</v>
      </c>
      <c r="B242" s="31" t="s">
        <v>205</v>
      </c>
      <c r="C242" s="60" t="s">
        <v>317</v>
      </c>
      <c r="D242" s="33" t="s">
        <v>221</v>
      </c>
      <c r="E242" s="33" t="s">
        <v>73</v>
      </c>
      <c r="F242" s="34">
        <v>0</v>
      </c>
      <c r="G242" s="34">
        <v>0</v>
      </c>
      <c r="H242" s="34">
        <v>0</v>
      </c>
      <c r="I242" s="80"/>
    </row>
    <row r="243" spans="1:9" s="79" customFormat="1" ht="24.75">
      <c r="A243" s="20">
        <v>229</v>
      </c>
      <c r="B243" s="31" t="s">
        <v>205</v>
      </c>
      <c r="C243" s="60" t="s">
        <v>317</v>
      </c>
      <c r="D243" s="33" t="s">
        <v>220</v>
      </c>
      <c r="E243" s="33" t="s">
        <v>73</v>
      </c>
      <c r="F243" s="34">
        <v>0</v>
      </c>
      <c r="G243" s="34">
        <v>0</v>
      </c>
      <c r="H243" s="34">
        <v>0</v>
      </c>
      <c r="I243" s="80"/>
    </row>
    <row r="244" spans="1:8" s="81" customFormat="1" ht="28.5" customHeight="1">
      <c r="A244" s="20">
        <v>230</v>
      </c>
      <c r="B244" s="23" t="s">
        <v>318</v>
      </c>
      <c r="C244" s="24" t="s">
        <v>319</v>
      </c>
      <c r="D244" s="25" t="s">
        <v>17</v>
      </c>
      <c r="E244" s="42" t="s">
        <v>18</v>
      </c>
      <c r="F244" s="56">
        <f>F245+F247</f>
        <v>1324.5</v>
      </c>
      <c r="G244" s="56">
        <f>G245+G247</f>
        <v>1343.5</v>
      </c>
      <c r="H244" s="56">
        <f>H245+H247</f>
        <v>1422.5</v>
      </c>
    </row>
    <row r="245" spans="1:8" s="7" customFormat="1" ht="69.75">
      <c r="A245" s="20">
        <v>231</v>
      </c>
      <c r="B245" s="41" t="s">
        <v>320</v>
      </c>
      <c r="C245" s="35" t="s">
        <v>319</v>
      </c>
      <c r="D245" s="25" t="s">
        <v>321</v>
      </c>
      <c r="E245" s="36" t="s">
        <v>18</v>
      </c>
      <c r="F245" s="26">
        <f>F246</f>
        <v>200</v>
      </c>
      <c r="G245" s="26">
        <f>G246</f>
        <v>200</v>
      </c>
      <c r="H245" s="26">
        <f>H246</f>
        <v>250</v>
      </c>
    </row>
    <row r="246" spans="1:8" s="82" customFormat="1" ht="24.75">
      <c r="A246" s="20">
        <v>232</v>
      </c>
      <c r="B246" s="63" t="s">
        <v>322</v>
      </c>
      <c r="C246" s="38" t="s">
        <v>319</v>
      </c>
      <c r="D246" s="33" t="s">
        <v>323</v>
      </c>
      <c r="E246" s="39" t="s">
        <v>324</v>
      </c>
      <c r="F246" s="34">
        <v>200</v>
      </c>
      <c r="G246" s="34">
        <v>200</v>
      </c>
      <c r="H246" s="34">
        <v>250</v>
      </c>
    </row>
    <row r="247" spans="1:8" s="82" customFormat="1" ht="92.25">
      <c r="A247" s="20">
        <v>233</v>
      </c>
      <c r="B247" s="23" t="s">
        <v>308</v>
      </c>
      <c r="C247" s="35">
        <v>1006</v>
      </c>
      <c r="D247" s="25" t="s">
        <v>325</v>
      </c>
      <c r="E247" s="36" t="s">
        <v>326</v>
      </c>
      <c r="F247" s="26">
        <f>F248+F249</f>
        <v>1124.5</v>
      </c>
      <c r="G247" s="26">
        <f>G248+G249</f>
        <v>1143.5</v>
      </c>
      <c r="H247" s="26">
        <f>H248+H249</f>
        <v>1172.5</v>
      </c>
    </row>
    <row r="248" spans="1:8" s="82" customFormat="1" ht="92.25">
      <c r="A248" s="20">
        <v>234</v>
      </c>
      <c r="B248" s="63" t="s">
        <v>327</v>
      </c>
      <c r="C248" s="38" t="s">
        <v>319</v>
      </c>
      <c r="D248" s="39" t="s">
        <v>311</v>
      </c>
      <c r="E248" s="38">
        <v>120</v>
      </c>
      <c r="F248" s="34">
        <v>1027</v>
      </c>
      <c r="G248" s="34">
        <v>1046</v>
      </c>
      <c r="H248" s="34">
        <v>1075</v>
      </c>
    </row>
    <row r="249" spans="1:8" s="7" customFormat="1" ht="92.25">
      <c r="A249" s="20">
        <v>235</v>
      </c>
      <c r="B249" s="63" t="s">
        <v>327</v>
      </c>
      <c r="C249" s="38" t="s">
        <v>319</v>
      </c>
      <c r="D249" s="39" t="s">
        <v>311</v>
      </c>
      <c r="E249" s="38">
        <v>240</v>
      </c>
      <c r="F249" s="83">
        <v>97.5</v>
      </c>
      <c r="G249" s="83">
        <v>97.5</v>
      </c>
      <c r="H249" s="83">
        <v>97.5</v>
      </c>
    </row>
    <row r="250" spans="1:8" s="7" customFormat="1" ht="18" customHeight="1">
      <c r="A250" s="20">
        <v>236</v>
      </c>
      <c r="B250" s="23" t="s">
        <v>328</v>
      </c>
      <c r="C250" s="35" t="s">
        <v>329</v>
      </c>
      <c r="D250" s="25" t="s">
        <v>17</v>
      </c>
      <c r="E250" s="42" t="s">
        <v>18</v>
      </c>
      <c r="F250" s="26">
        <f>F251</f>
        <v>1545.5</v>
      </c>
      <c r="G250" s="26">
        <f aca="true" t="shared" si="39" ref="G250:G251">G251</f>
        <v>1545.5</v>
      </c>
      <c r="H250" s="26">
        <f aca="true" t="shared" si="40" ref="H250:H251">H251</f>
        <v>1545.5</v>
      </c>
    </row>
    <row r="251" spans="1:8" s="7" customFormat="1" ht="58.5">
      <c r="A251" s="20">
        <v>237</v>
      </c>
      <c r="B251" s="30" t="s">
        <v>330</v>
      </c>
      <c r="C251" s="35" t="s">
        <v>331</v>
      </c>
      <c r="D251" s="25" t="s">
        <v>237</v>
      </c>
      <c r="E251" s="42" t="s">
        <v>18</v>
      </c>
      <c r="F251" s="26">
        <f>F252+F254</f>
        <v>1545.5</v>
      </c>
      <c r="G251" s="26">
        <f t="shared" si="39"/>
        <v>1545.5</v>
      </c>
      <c r="H251" s="26">
        <f t="shared" si="40"/>
        <v>1545.5</v>
      </c>
    </row>
    <row r="252" spans="1:8" s="7" customFormat="1" ht="36">
      <c r="A252" s="20">
        <v>238</v>
      </c>
      <c r="B252" s="30" t="s">
        <v>332</v>
      </c>
      <c r="C252" s="35" t="s">
        <v>331</v>
      </c>
      <c r="D252" s="25" t="s">
        <v>333</v>
      </c>
      <c r="E252" s="42" t="s">
        <v>18</v>
      </c>
      <c r="F252" s="26">
        <f>SUM(F253:F253)</f>
        <v>1370.6</v>
      </c>
      <c r="G252" s="26">
        <f>SUM(G253:G253)</f>
        <v>1545.5</v>
      </c>
      <c r="H252" s="26">
        <f>SUM(H253:H253)</f>
        <v>1545.5</v>
      </c>
    </row>
    <row r="253" spans="1:8" s="7" customFormat="1" ht="24.75">
      <c r="A253" s="20">
        <v>239</v>
      </c>
      <c r="B253" s="31" t="s">
        <v>198</v>
      </c>
      <c r="C253" s="38" t="s">
        <v>331</v>
      </c>
      <c r="D253" s="33" t="s">
        <v>334</v>
      </c>
      <c r="E253" s="43" t="s">
        <v>73</v>
      </c>
      <c r="F253" s="34">
        <v>1370.6</v>
      </c>
      <c r="G253" s="34">
        <v>1545.5</v>
      </c>
      <c r="H253" s="34">
        <v>1545.5</v>
      </c>
    </row>
    <row r="254" spans="1:8" s="7" customFormat="1" ht="58.5">
      <c r="A254" s="20">
        <v>240</v>
      </c>
      <c r="B254" s="74" t="s">
        <v>335</v>
      </c>
      <c r="C254" s="28" t="s">
        <v>336</v>
      </c>
      <c r="D254" s="75" t="s">
        <v>333</v>
      </c>
      <c r="E254" s="75" t="s">
        <v>18</v>
      </c>
      <c r="F254" s="53">
        <f>F255+F256</f>
        <v>174.9</v>
      </c>
      <c r="G254" s="53">
        <f>G255+G256</f>
        <v>0</v>
      </c>
      <c r="H254" s="53">
        <f>H255+H256</f>
        <v>0</v>
      </c>
    </row>
    <row r="255" spans="1:8" s="7" customFormat="1" ht="24.75">
      <c r="A255" s="20">
        <v>241</v>
      </c>
      <c r="B255" s="84" t="s">
        <v>205</v>
      </c>
      <c r="C255" s="67" t="s">
        <v>336</v>
      </c>
      <c r="D255" s="76" t="s">
        <v>337</v>
      </c>
      <c r="E255" s="33" t="s">
        <v>73</v>
      </c>
      <c r="F255" s="34">
        <v>122.4</v>
      </c>
      <c r="G255" s="34">
        <v>0</v>
      </c>
      <c r="H255" s="34">
        <v>0</v>
      </c>
    </row>
    <row r="256" spans="1:8" s="7" customFormat="1" ht="24.75">
      <c r="A256" s="20">
        <v>242</v>
      </c>
      <c r="B256" s="84" t="s">
        <v>205</v>
      </c>
      <c r="C256" s="67" t="s">
        <v>336</v>
      </c>
      <c r="D256" s="76" t="s">
        <v>338</v>
      </c>
      <c r="E256" s="33" t="s">
        <v>73</v>
      </c>
      <c r="F256" s="34">
        <v>52.5</v>
      </c>
      <c r="G256" s="34">
        <v>0</v>
      </c>
      <c r="H256" s="34">
        <v>0</v>
      </c>
    </row>
    <row r="257" spans="1:8" s="7" customFormat="1" ht="24.75">
      <c r="A257" s="20">
        <v>243</v>
      </c>
      <c r="B257" s="30" t="s">
        <v>339</v>
      </c>
      <c r="C257" s="35" t="s">
        <v>340</v>
      </c>
      <c r="D257" s="25" t="s">
        <v>17</v>
      </c>
      <c r="E257" s="25" t="s">
        <v>18</v>
      </c>
      <c r="F257" s="26">
        <f>F258</f>
        <v>300</v>
      </c>
      <c r="G257" s="26">
        <f>G258</f>
        <v>300</v>
      </c>
      <c r="H257" s="26">
        <f>H258</f>
        <v>300</v>
      </c>
    </row>
    <row r="258" spans="1:8" s="7" customFormat="1" ht="69.75" customHeight="1">
      <c r="A258" s="20">
        <v>244</v>
      </c>
      <c r="B258" s="30" t="s">
        <v>62</v>
      </c>
      <c r="C258" s="35" t="s">
        <v>341</v>
      </c>
      <c r="D258" s="25" t="s">
        <v>22</v>
      </c>
      <c r="E258" s="25" t="s">
        <v>18</v>
      </c>
      <c r="F258" s="26">
        <f>F260</f>
        <v>300</v>
      </c>
      <c r="G258" s="26">
        <f>G260</f>
        <v>300</v>
      </c>
      <c r="H258" s="26">
        <f>H260</f>
        <v>300</v>
      </c>
    </row>
    <row r="259" spans="1:8" s="7" customFormat="1" ht="24.75">
      <c r="A259" s="20">
        <v>245</v>
      </c>
      <c r="B259" s="30" t="s">
        <v>342</v>
      </c>
      <c r="C259" s="35" t="s">
        <v>341</v>
      </c>
      <c r="D259" s="25" t="s">
        <v>69</v>
      </c>
      <c r="E259" s="25" t="s">
        <v>18</v>
      </c>
      <c r="F259" s="26">
        <f>F260</f>
        <v>300</v>
      </c>
      <c r="G259" s="26">
        <f>G260</f>
        <v>300</v>
      </c>
      <c r="H259" s="26">
        <f>H260</f>
        <v>300</v>
      </c>
    </row>
    <row r="260" spans="1:8" s="7" customFormat="1" ht="47.25">
      <c r="A260" s="20">
        <v>246</v>
      </c>
      <c r="B260" s="31" t="s">
        <v>30</v>
      </c>
      <c r="C260" s="38" t="s">
        <v>341</v>
      </c>
      <c r="D260" s="33" t="s">
        <v>343</v>
      </c>
      <c r="E260" s="33" t="s">
        <v>31</v>
      </c>
      <c r="F260" s="34">
        <v>300</v>
      </c>
      <c r="G260" s="34">
        <v>300</v>
      </c>
      <c r="H260" s="34">
        <v>300</v>
      </c>
    </row>
    <row r="261" spans="1:8" s="7" customFormat="1" ht="14.25">
      <c r="A261" s="20">
        <v>247</v>
      </c>
      <c r="B261" s="23" t="s">
        <v>344</v>
      </c>
      <c r="C261" s="24"/>
      <c r="D261" s="25"/>
      <c r="E261" s="25"/>
      <c r="F261" s="26">
        <f>F15+F76+F80+F97+F116+F137+F198+F204+F224+F250+F257</f>
        <v>769930.9</v>
      </c>
      <c r="G261" s="26">
        <f>G15+G76+G80+G97+G116+G137+G198+G204+G224+G250+G257-0.1</f>
        <v>648718.0000000001</v>
      </c>
      <c r="H261" s="26">
        <f>H15+H76+H80+H97+H116+H137+H198+H204+H224+H250+H257</f>
        <v>547670.2000000001</v>
      </c>
    </row>
    <row r="262" spans="1:8" s="7" customFormat="1" ht="14.25">
      <c r="A262" s="1"/>
      <c r="B262" s="85"/>
      <c r="C262" s="5"/>
      <c r="D262" s="5"/>
      <c r="E262" s="5"/>
      <c r="F262" s="5"/>
      <c r="G262" s="5"/>
      <c r="H262" s="5"/>
    </row>
    <row r="263" spans="1:8" s="7" customFormat="1" ht="14.25">
      <c r="A263" s="1"/>
      <c r="B263" s="85"/>
      <c r="C263" s="5"/>
      <c r="D263" s="5"/>
      <c r="E263" s="5"/>
      <c r="F263" s="5"/>
      <c r="G263" s="5"/>
      <c r="H263" s="5"/>
    </row>
    <row r="264" spans="1:8" s="7" customFormat="1" ht="14.25">
      <c r="A264" s="1"/>
      <c r="B264" s="85"/>
      <c r="C264" s="5"/>
      <c r="D264" s="5"/>
      <c r="E264" s="5"/>
      <c r="F264" s="86"/>
      <c r="G264" s="5"/>
      <c r="H264" s="5"/>
    </row>
    <row r="265" spans="1:8" s="7" customFormat="1" ht="14.25">
      <c r="A265" s="1"/>
      <c r="B265" s="85"/>
      <c r="C265" s="5"/>
      <c r="D265" s="5"/>
      <c r="E265" s="5"/>
      <c r="F265" s="5"/>
      <c r="G265" s="5"/>
      <c r="H265" s="5"/>
    </row>
    <row r="266" spans="1:8" s="7" customFormat="1" ht="14.25">
      <c r="A266" s="1"/>
      <c r="B266" s="85"/>
      <c r="C266" s="5"/>
      <c r="D266" s="5"/>
      <c r="E266" s="5"/>
      <c r="F266" s="5"/>
      <c r="G266" s="5"/>
      <c r="H266" s="5"/>
    </row>
    <row r="267" spans="1:8" s="7" customFormat="1" ht="14.25">
      <c r="A267" s="1"/>
      <c r="B267" s="85"/>
      <c r="C267" s="5"/>
      <c r="D267" s="5"/>
      <c r="E267" s="5"/>
      <c r="F267" s="5"/>
      <c r="G267" s="5"/>
      <c r="H267" s="5"/>
    </row>
    <row r="268" spans="1:8" s="7" customFormat="1" ht="14.25">
      <c r="A268" s="1"/>
      <c r="B268" s="85"/>
      <c r="C268" s="5"/>
      <c r="D268" s="5"/>
      <c r="E268" s="5"/>
      <c r="F268" s="5"/>
      <c r="G268" s="5"/>
      <c r="H268" s="5"/>
    </row>
    <row r="269" spans="1:8" s="7" customFormat="1" ht="14.25">
      <c r="A269" s="1"/>
      <c r="B269" s="85"/>
      <c r="C269" s="5"/>
      <c r="D269" s="5"/>
      <c r="E269" s="5"/>
      <c r="F269" s="5"/>
      <c r="G269" s="5"/>
      <c r="H269" s="5"/>
    </row>
    <row r="270" spans="1:8" s="7" customFormat="1" ht="14.25">
      <c r="A270" s="1"/>
      <c r="B270" s="85"/>
      <c r="C270" s="5"/>
      <c r="D270" s="5"/>
      <c r="E270" s="5"/>
      <c r="F270" s="5"/>
      <c r="G270" s="5"/>
      <c r="H270" s="5"/>
    </row>
    <row r="271" spans="1:8" s="7" customFormat="1" ht="14.25">
      <c r="A271" s="1"/>
      <c r="B271" s="85"/>
      <c r="C271" s="5"/>
      <c r="D271" s="5"/>
      <c r="E271" s="5"/>
      <c r="F271" s="5"/>
      <c r="G271" s="5"/>
      <c r="H271" s="5"/>
    </row>
    <row r="272" spans="1:8" s="7" customFormat="1" ht="14.25">
      <c r="A272" s="1"/>
      <c r="B272" s="85"/>
      <c r="C272" s="5"/>
      <c r="D272" s="5"/>
      <c r="E272" s="5"/>
      <c r="F272" s="5"/>
      <c r="G272" s="5"/>
      <c r="H272" s="5"/>
    </row>
    <row r="273" spans="1:8" s="7" customFormat="1" ht="14.25">
      <c r="A273" s="1"/>
      <c r="B273" s="85"/>
      <c r="C273" s="5"/>
      <c r="D273" s="5"/>
      <c r="E273" s="5"/>
      <c r="F273" s="5"/>
      <c r="G273" s="5"/>
      <c r="H273" s="5"/>
    </row>
    <row r="274" spans="1:8" s="7" customFormat="1" ht="14.25">
      <c r="A274" s="1"/>
      <c r="B274" s="85"/>
      <c r="C274" s="5"/>
      <c r="D274" s="5"/>
      <c r="E274" s="5"/>
      <c r="F274" s="5"/>
      <c r="G274" s="5"/>
      <c r="H274" s="5"/>
    </row>
    <row r="275" spans="1:8" s="7" customFormat="1" ht="14.25">
      <c r="A275" s="1"/>
      <c r="B275" s="85"/>
      <c r="C275" s="5"/>
      <c r="D275" s="5"/>
      <c r="E275" s="5"/>
      <c r="F275" s="5"/>
      <c r="G275" s="5"/>
      <c r="H275" s="5"/>
    </row>
    <row r="276" spans="1:8" s="7" customFormat="1" ht="14.25">
      <c r="A276" s="1"/>
      <c r="B276" s="85"/>
      <c r="C276" s="5"/>
      <c r="D276" s="5"/>
      <c r="E276" s="5"/>
      <c r="F276" s="5"/>
      <c r="G276" s="5"/>
      <c r="H276" s="5"/>
    </row>
    <row r="277" spans="1:8" s="7" customFormat="1" ht="14.25">
      <c r="A277" s="1"/>
      <c r="B277" s="85"/>
      <c r="C277" s="5"/>
      <c r="D277" s="5"/>
      <c r="E277" s="5"/>
      <c r="F277" s="5"/>
      <c r="G277" s="5"/>
      <c r="H277" s="5"/>
    </row>
    <row r="278" spans="1:8" s="7" customFormat="1" ht="14.25">
      <c r="A278" s="1"/>
      <c r="B278" s="85"/>
      <c r="C278" s="5"/>
      <c r="D278" s="5"/>
      <c r="E278" s="5"/>
      <c r="F278" s="5"/>
      <c r="G278" s="5"/>
      <c r="H278" s="5"/>
    </row>
    <row r="279" spans="1:8" s="7" customFormat="1" ht="14.25">
      <c r="A279" s="1"/>
      <c r="B279" s="85"/>
      <c r="C279" s="5"/>
      <c r="D279" s="5"/>
      <c r="E279" s="5"/>
      <c r="F279" s="5"/>
      <c r="G279" s="5"/>
      <c r="H279" s="5"/>
    </row>
    <row r="280" spans="1:8" s="7" customFormat="1" ht="14.25">
      <c r="A280" s="1"/>
      <c r="B280" s="85"/>
      <c r="C280" s="5"/>
      <c r="D280" s="5"/>
      <c r="E280" s="5"/>
      <c r="F280" s="5"/>
      <c r="G280" s="5"/>
      <c r="H280" s="5"/>
    </row>
    <row r="281" spans="1:8" s="7" customFormat="1" ht="14.25">
      <c r="A281" s="1"/>
      <c r="B281" s="85"/>
      <c r="C281" s="5"/>
      <c r="D281" s="5"/>
      <c r="E281" s="5"/>
      <c r="F281" s="5"/>
      <c r="G281" s="5"/>
      <c r="H281" s="5"/>
    </row>
    <row r="282" spans="1:8" s="7" customFormat="1" ht="14.25">
      <c r="A282" s="1"/>
      <c r="B282" s="85"/>
      <c r="C282" s="5"/>
      <c r="D282" s="5"/>
      <c r="E282" s="5"/>
      <c r="F282" s="5"/>
      <c r="G282" s="5"/>
      <c r="H282" s="5"/>
    </row>
    <row r="283" spans="1:8" s="7" customFormat="1" ht="14.25">
      <c r="A283" s="1"/>
      <c r="B283" s="85"/>
      <c r="C283" s="5"/>
      <c r="D283" s="5"/>
      <c r="E283" s="5"/>
      <c r="F283" s="5"/>
      <c r="G283" s="5"/>
      <c r="H283" s="5"/>
    </row>
    <row r="284" spans="1:8" s="7" customFormat="1" ht="14.25">
      <c r="A284" s="1"/>
      <c r="B284" s="85"/>
      <c r="C284" s="5"/>
      <c r="D284" s="5"/>
      <c r="E284" s="5"/>
      <c r="F284" s="5"/>
      <c r="G284" s="5"/>
      <c r="H284" s="5"/>
    </row>
  </sheetData>
  <sheetProtection selectLockedCells="1" selectUnlockedCells="1"/>
  <mergeCells count="9">
    <mergeCell ref="E1:H1"/>
    <mergeCell ref="E2:H2"/>
    <mergeCell ref="E3:H3"/>
    <mergeCell ref="E4:H4"/>
    <mergeCell ref="E5:H5"/>
    <mergeCell ref="E6:H6"/>
    <mergeCell ref="B8:G8"/>
    <mergeCell ref="B9:G9"/>
    <mergeCell ref="B10:G10"/>
  </mergeCells>
  <printOptions/>
  <pageMargins left="0.5902777777777778" right="0.39375" top="0.5902777777777778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2022-11-07T14:37:23Z</dcterms:modified>
  <cp:category/>
  <cp:version/>
  <cp:contentType/>
  <cp:contentStatus/>
  <cp:revision>118</cp:revision>
</cp:coreProperties>
</file>